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R010001\Desktop\"/>
    </mc:Choice>
  </mc:AlternateContent>
  <xr:revisionPtr revIDLastSave="0" documentId="13_ncr:1_{9CC4BDE0-2E80-4880-9BFA-031FC09B1858}" xr6:coauthVersionLast="47" xr6:coauthVersionMax="47" xr10:uidLastSave="{00000000-0000-0000-0000-000000000000}"/>
  <bookViews>
    <workbookView xWindow="7020" yWindow="1020" windowWidth="21600" windowHeight="13875" xr2:uid="{00000000-000D-0000-FFFF-FFFF00000000}"/>
  </bookViews>
  <sheets>
    <sheet name="R6" sheetId="4" r:id="rId1"/>
    <sheet name="R5" sheetId="3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4" l="1"/>
  <c r="I5" i="4"/>
  <c r="B28" i="4" l="1"/>
  <c r="B32" i="4" l="1"/>
  <c r="D27" i="4" l="1"/>
  <c r="D28" i="4" s="1"/>
  <c r="C19" i="4"/>
  <c r="B19" i="4"/>
  <c r="D18" i="4"/>
  <c r="D17" i="4"/>
  <c r="C13" i="4"/>
  <c r="B13" i="4"/>
  <c r="D12" i="4"/>
  <c r="D11" i="4"/>
  <c r="G7" i="4"/>
  <c r="F7" i="4"/>
  <c r="E7" i="4"/>
  <c r="D7" i="4"/>
  <c r="C7" i="4"/>
  <c r="B7" i="4"/>
  <c r="D13" i="4" l="1"/>
  <c r="D19" i="4"/>
  <c r="C6" i="3"/>
  <c r="C5" i="3" l="1"/>
  <c r="I6" i="3" l="1"/>
  <c r="I5" i="3"/>
  <c r="D18" i="3"/>
  <c r="D28" i="3"/>
  <c r="B32" i="3"/>
  <c r="B27" i="3" l="1"/>
  <c r="D27" i="3" s="1"/>
  <c r="B29" i="3" l="1"/>
  <c r="D11" i="3" l="1"/>
  <c r="D17" i="3"/>
  <c r="D29" i="3"/>
  <c r="C19" i="3"/>
  <c r="B19" i="3"/>
  <c r="C13" i="3"/>
  <c r="B13" i="3"/>
  <c r="D12" i="3"/>
  <c r="G7" i="3"/>
  <c r="F7" i="3"/>
  <c r="E7" i="3"/>
  <c r="D7" i="3"/>
  <c r="C7" i="3"/>
  <c r="B7" i="3"/>
  <c r="D19" i="3" l="1"/>
  <c r="D13" i="3"/>
</calcChain>
</file>

<file path=xl/sharedStrings.xml><?xml version="1.0" encoding="utf-8"?>
<sst xmlns="http://schemas.openxmlformats.org/spreadsheetml/2006/main" count="96" uniqueCount="31">
  <si>
    <t>（１）要保護及び準要保護児童・生徒に対する援助（各費目に対する人数）</t>
    <rPh sb="3" eb="4">
      <t>ヨウ</t>
    </rPh>
    <rPh sb="4" eb="6">
      <t>ホゴ</t>
    </rPh>
    <rPh sb="6" eb="7">
      <t>オヨ</t>
    </rPh>
    <rPh sb="8" eb="9">
      <t>ジュン</t>
    </rPh>
    <rPh sb="9" eb="10">
      <t>ヨウ</t>
    </rPh>
    <rPh sb="10" eb="12">
      <t>ホゴ</t>
    </rPh>
    <rPh sb="12" eb="14">
      <t>ジドウ</t>
    </rPh>
    <rPh sb="15" eb="17">
      <t>セイト</t>
    </rPh>
    <rPh sb="18" eb="19">
      <t>タイ</t>
    </rPh>
    <rPh sb="21" eb="23">
      <t>エンジョ</t>
    </rPh>
    <rPh sb="24" eb="27">
      <t>カクヒモク</t>
    </rPh>
    <rPh sb="28" eb="29">
      <t>タイ</t>
    </rPh>
    <rPh sb="31" eb="33">
      <t>ニンズウ</t>
    </rPh>
    <phoneticPr fontId="1"/>
  </si>
  <si>
    <t>区分</t>
    <rPh sb="0" eb="2">
      <t>クブン</t>
    </rPh>
    <phoneticPr fontId="1"/>
  </si>
  <si>
    <t>通学費</t>
    <rPh sb="0" eb="2">
      <t>ツウガク</t>
    </rPh>
    <rPh sb="2" eb="3">
      <t>ヒ</t>
    </rPh>
    <phoneticPr fontId="1"/>
  </si>
  <si>
    <t>修学旅行費</t>
    <rPh sb="0" eb="2">
      <t>シュウガク</t>
    </rPh>
    <rPh sb="2" eb="4">
      <t>リョコウ</t>
    </rPh>
    <rPh sb="4" eb="5">
      <t>ヒ</t>
    </rPh>
    <phoneticPr fontId="1"/>
  </si>
  <si>
    <t>学用品費等</t>
    <rPh sb="0" eb="3">
      <t>ガクヨウヒン</t>
    </rPh>
    <rPh sb="3" eb="4">
      <t>ヒ</t>
    </rPh>
    <rPh sb="4" eb="5">
      <t>トウ</t>
    </rPh>
    <phoneticPr fontId="1"/>
  </si>
  <si>
    <t>校外活動費
（拡大）</t>
    <rPh sb="0" eb="2">
      <t>コウガイ</t>
    </rPh>
    <rPh sb="2" eb="4">
      <t>カツドウ</t>
    </rPh>
    <rPh sb="4" eb="5">
      <t>ヒ</t>
    </rPh>
    <rPh sb="7" eb="9">
      <t>カクダイ</t>
    </rPh>
    <phoneticPr fontId="1"/>
  </si>
  <si>
    <t>給食費</t>
    <rPh sb="0" eb="2">
      <t>キュウショク</t>
    </rPh>
    <rPh sb="2" eb="3">
      <t>ヒ</t>
    </rPh>
    <phoneticPr fontId="1"/>
  </si>
  <si>
    <t>医療費</t>
    <rPh sb="0" eb="3">
      <t>イリョウヒ</t>
    </rPh>
    <phoneticPr fontId="1"/>
  </si>
  <si>
    <t>支出額</t>
    <rPh sb="0" eb="2">
      <t>シシュツ</t>
    </rPh>
    <rPh sb="2" eb="3">
      <t>ガク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</si>
  <si>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</si>
  <si>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</si>
  <si>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計</t>
    <rPh sb="0" eb="1">
      <t>ケイ</t>
    </rPh>
    <phoneticPr fontId="1"/>
  </si>
  <si>
    <t>（２）特別支援教育就学奨励に対する援助</t>
    <rPh sb="3" eb="5">
      <t>トクベツ</t>
    </rPh>
    <rPh sb="5" eb="7">
      <t>シエン</t>
    </rPh>
    <rPh sb="7" eb="9">
      <t>キョウイク</t>
    </rPh>
    <rPh sb="9" eb="11">
      <t>シュウガク</t>
    </rPh>
    <rPh sb="11" eb="13">
      <t>ショウレイ</t>
    </rPh>
    <rPh sb="14" eb="15">
      <t>タイ</t>
    </rPh>
    <rPh sb="17" eb="19">
      <t>エンジョ</t>
    </rPh>
    <phoneticPr fontId="1"/>
  </si>
  <si>
    <t>人数</t>
    <rPh sb="0" eb="2">
      <t>ニンズウ</t>
    </rPh>
    <phoneticPr fontId="1"/>
  </si>
  <si>
    <t>総額</t>
    <rPh sb="0" eb="2">
      <t>ソウガク</t>
    </rPh>
    <phoneticPr fontId="1"/>
  </si>
  <si>
    <t>一人当たり額</t>
    <rPh sb="0" eb="2">
      <t>ヒトリ</t>
    </rPh>
    <rPh sb="2" eb="3">
      <t>ア</t>
    </rPh>
    <rPh sb="5" eb="6">
      <t>ガク</t>
    </rPh>
    <phoneticPr fontId="1"/>
  </si>
  <si>
    <t>（３）遠距離通学児童・生徒に対する援助</t>
    <rPh sb="3" eb="6">
      <t>エンキョリ</t>
    </rPh>
    <rPh sb="6" eb="8">
      <t>ツウガク</t>
    </rPh>
    <rPh sb="8" eb="10">
      <t>ジドウ</t>
    </rPh>
    <rPh sb="11" eb="13">
      <t>セイト</t>
    </rPh>
    <rPh sb="14" eb="15">
      <t>タイ</t>
    </rPh>
    <rPh sb="17" eb="19">
      <t>エンジョ</t>
    </rPh>
    <phoneticPr fontId="1"/>
  </si>
  <si>
    <t>備考</t>
    <rPh sb="0" eb="2">
      <t>ビコウ</t>
    </rPh>
    <phoneticPr fontId="1"/>
  </si>
  <si>
    <t>（４）私立幼稚園就園奨励に対する援助</t>
    <rPh sb="3" eb="5">
      <t>シリツ</t>
    </rPh>
    <rPh sb="5" eb="8">
      <t>ヨウチエン</t>
    </rPh>
    <rPh sb="8" eb="9">
      <t>シュウ</t>
    </rPh>
    <rPh sb="9" eb="10">
      <t>エン</t>
    </rPh>
    <rPh sb="10" eb="12">
      <t>ショウレイ</t>
    </rPh>
    <rPh sb="13" eb="14">
      <t>タイ</t>
    </rPh>
    <rPh sb="16" eb="18">
      <t>エンジョ</t>
    </rPh>
    <phoneticPr fontId="1"/>
  </si>
  <si>
    <t>私立</t>
    <rPh sb="0" eb="2">
      <t>シリツ</t>
    </rPh>
    <phoneticPr fontId="1"/>
  </si>
  <si>
    <t>（５）高等学校奨学金</t>
    <rPh sb="3" eb="5">
      <t>コウトウ</t>
    </rPh>
    <rPh sb="5" eb="7">
      <t>ガッコウ</t>
    </rPh>
    <rPh sb="7" eb="10">
      <t>ショウガクキン</t>
    </rPh>
    <phoneticPr fontId="1"/>
  </si>
  <si>
    <t>要保護</t>
    <rPh sb="0" eb="1">
      <t>ヨウ</t>
    </rPh>
    <rPh sb="1" eb="3">
      <t>ホゴ</t>
    </rPh>
    <phoneticPr fontId="1"/>
  </si>
  <si>
    <t>準要保護</t>
    <rPh sb="0" eb="1">
      <t>ジュン</t>
    </rPh>
    <rPh sb="1" eb="2">
      <t>ヨウ</t>
    </rPh>
    <rPh sb="2" eb="4">
      <t>ホゴ</t>
    </rPh>
    <phoneticPr fontId="1"/>
  </si>
  <si>
    <t>4Km以上で交通機関利用の場合</t>
    <rPh sb="3" eb="5">
      <t>イジョウ</t>
    </rPh>
    <rPh sb="6" eb="8">
      <t>コウツウ</t>
    </rPh>
    <rPh sb="8" eb="10">
      <t>キカン</t>
    </rPh>
    <rPh sb="10" eb="12">
      <t>リヨウ</t>
    </rPh>
    <rPh sb="13" eb="15">
      <t>バアイ</t>
    </rPh>
    <phoneticPr fontId="1"/>
  </si>
  <si>
    <t>6Km以上で交通機関利用の場合</t>
    <rPh sb="3" eb="5">
      <t>イジョウ</t>
    </rPh>
    <rPh sb="6" eb="8">
      <t>コウツウ</t>
    </rPh>
    <rPh sb="8" eb="10">
      <t>キカン</t>
    </rPh>
    <rPh sb="10" eb="12">
      <t>リヨウ</t>
    </rPh>
    <rPh sb="13" eb="15">
      <t>バアイ</t>
    </rPh>
    <phoneticPr fontId="1"/>
  </si>
  <si>
    <t>月額</t>
    <rPh sb="0" eb="2">
      <t>ゲツガク</t>
    </rPh>
    <phoneticPr fontId="1"/>
  </si>
  <si>
    <t>支出金額</t>
    <rPh sb="0" eb="2">
      <t>シシュツ</t>
    </rPh>
    <rPh sb="2" eb="4">
      <t>キンガク</t>
    </rPh>
    <phoneticPr fontId="1"/>
  </si>
  <si>
    <t>（６）大学奨学金</t>
    <rPh sb="3" eb="5">
      <t>ダイガク</t>
    </rPh>
    <rPh sb="5" eb="8">
      <t>ショウガクキン</t>
    </rPh>
    <phoneticPr fontId="1"/>
  </si>
  <si>
    <t>令和５年度就学奨励・就園奨励</t>
    <rPh sb="0" eb="2">
      <t>レイワ</t>
    </rPh>
    <rPh sb="3" eb="4">
      <t>ネン</t>
    </rPh>
    <rPh sb="4" eb="5">
      <t>ド</t>
    </rPh>
    <rPh sb="5" eb="7">
      <t>シュウガク</t>
    </rPh>
    <rPh sb="7" eb="9">
      <t>ショウレイ</t>
    </rPh>
    <rPh sb="10" eb="11">
      <t>シュウ</t>
    </rPh>
    <rPh sb="11" eb="12">
      <t>エン</t>
    </rPh>
    <rPh sb="12" eb="14">
      <t>ショウレイ</t>
    </rPh>
    <phoneticPr fontId="1"/>
  </si>
  <si>
    <t>令和６年度就学奨励・就園奨励</t>
    <rPh sb="0" eb="2">
      <t>レイワ</t>
    </rPh>
    <rPh sb="3" eb="4">
      <t>ネン</t>
    </rPh>
    <rPh sb="4" eb="5">
      <t>ド</t>
    </rPh>
    <rPh sb="5" eb="7">
      <t>シュウガク</t>
    </rPh>
    <rPh sb="7" eb="9">
      <t>ショウレイ</t>
    </rPh>
    <rPh sb="10" eb="11">
      <t>シュウ</t>
    </rPh>
    <rPh sb="11" eb="12">
      <t>エン</t>
    </rPh>
    <rPh sb="12" eb="14">
      <t>ショウレイ</t>
    </rPh>
    <phoneticPr fontId="1"/>
  </si>
  <si>
    <t>通学用品費</t>
    <rPh sb="0" eb="2">
      <t>ツウガク</t>
    </rPh>
    <rPh sb="2" eb="4">
      <t>ヨウヒン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</si>
</sst>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,##0&quot;人&quot;"/>
    <numFmt numFmtId="177" formatCode="#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76" fontId="2" fillId="0" borderId="1" xfId="0" applyNumberFormat="1" applyFont="1" applyFill="1" applyBorder="1" applyAlignment="1">
      <alignment vertical="center" shrinkToFit="1"/>
    </xf>
    <xf numFmtId="0" fontId="0" fillId="0" borderId="0" xfId="0" applyFont="1" applyFill="1" applyAlignment="1">
      <alignment vertical="center" shrinkToFit="1"/>
    </xf>
    <xf numFmtId="177" fontId="2" fillId="0" borderId="1" xfId="0" applyNumberFormat="1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 wrapText="1" shrinkToFit="1"/>
    </xf>
    <xf numFmtId="0" fontId="4" fillId="0" borderId="0" xfId="0" applyFont="1" applyFill="1">
      <alignment vertical="center"/>
    </xf>
    <xf numFmtId="38" fontId="0" fillId="0" borderId="0" xfId="0" applyNumberFormat="1" applyFill="1" applyAlignment="1">
      <alignment vertical="center" shrinkToFi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>
      <alignment vertical="center"/>
    </xf>
    <xf numFmtId="0" fontId="0" fillId="0" borderId="1" xfId="0" applyFill="1" applyBorder="1" applyAlignment="1">
      <alignment vertical="center" shrinkToFit="1"/>
    </xf>
    <xf numFmtId="177" fontId="0" fillId="0" borderId="0" xfId="0" applyNumberFormat="1" applyFill="1" applyAlignment="1">
      <alignment vertical="center" shrinkToFit="1"/>
    </xf>
    <xf numFmtId="177" fontId="2" fillId="0" borderId="0" xfId="0" applyNumberFormat="1" applyFont="1" applyFill="1" applyAlignment="1">
      <alignment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0" xfId="0" applyFill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ppu\fileserver\&#23398;&#26657;&#25945;&#32946;&#35506;\00&#23398;&#26657;&#25945;&#32946;&#35506;&#20869;&#20849;&#26377;\&#9679;&#20104;&#31639;\&#65330;&#65296;&#65302;&#23455;&#26045;&#35336;&#30011;\03&#21508;&#20107;&#26989;&#25285;&#24403;&#32773;&#12424;&#12426;\&#20107;&#26989;&#36027;&#12398;&#31309;&#31639;&#26681;&#25312;&#12364;&#12431;&#12363;&#12427;&#36039;&#26009;\&#9319;0558,0570_&#23601;&#23398;&#25588;&#21161;&#22888;&#21169;&#12395;&#35201;&#12377;&#12427;&#32076;&#36027;\&#12304;&#28168;&#12305;&#25552;&#20986;&#36039;&#26009;\&#12304;&#28168;&#12305;03_01&#23601;&#23398;&#25588;&#21161;(&#23567;&#23398;&#26657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ppu\fileserver\&#23398;&#26657;&#25945;&#32946;&#35506;\00&#23398;&#26657;&#25945;&#32946;&#35506;&#20869;&#20849;&#26377;\&#9679;&#20104;&#31639;\&#65330;&#65296;&#65302;&#23455;&#26045;&#35336;&#30011;\03&#21508;&#20107;&#26989;&#25285;&#24403;&#32773;&#12424;&#12426;\&#20107;&#26989;&#36027;&#12398;&#31309;&#31639;&#26681;&#25312;&#12364;&#12431;&#12363;&#12427;&#36039;&#26009;\&#9319;0558,0570_&#23601;&#23398;&#25588;&#21161;&#22888;&#21169;&#12395;&#35201;&#12377;&#12427;&#32076;&#36027;\&#12304;&#28168;&#12305;&#25552;&#20986;&#36039;&#26009;\&#12304;&#28168;&#12305;03_01&#23601;&#23398;&#25588;&#21161;(&#20013;&#23398;&#26657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ppu\fileserver\&#23398;&#26657;&#25945;&#32946;&#35506;\01&#23398;&#21209;&#20418;\08.&#22888;&#23398;&#37329;\&#22888;&#23398;&#37329;&#25903;&#32102;&#38306;&#20418;&#65288;&#39640;&#26657;&#65289;\R4&#24180;&#24230;\&#65298;&#25903;&#32102;\R4&#25903;&#32102;&#20869;&#3537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3"/>
      <sheetName val="R4"/>
      <sheetName val="R5"/>
      <sheetName val="R6"/>
    </sheetNames>
    <sheetDataSet>
      <sheetData sheetId="0" refreshError="1"/>
      <sheetData sheetId="1" refreshError="1"/>
      <sheetData sheetId="2" refreshError="1"/>
      <sheetData sheetId="3">
        <row r="14">
          <cell r="D14">
            <v>210</v>
          </cell>
        </row>
        <row r="16">
          <cell r="D16">
            <v>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3"/>
      <sheetName val="R4"/>
      <sheetName val="R5"/>
      <sheetName val="R6"/>
    </sheetNames>
    <sheetDataSet>
      <sheetData sheetId="0" refreshError="1"/>
      <sheetData sheetId="1" refreshError="1"/>
      <sheetData sheetId="2" refreshError="1"/>
      <sheetData sheetId="3">
        <row r="14">
          <cell r="E14">
            <v>155.4923405771286</v>
          </cell>
        </row>
        <row r="16">
          <cell r="E16">
            <v>11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4期別内訳書1期詳細"/>
      <sheetName val="R4学校別奨学生数1期"/>
      <sheetName val="R4期別内訳書2期詳細"/>
      <sheetName val="R4学校別奨学生数2期"/>
      <sheetName val="R4学校別奨学生数2期 (2)"/>
      <sheetName val="R4期別内訳書３期詳細"/>
      <sheetName val="R4学校別奨学生数3期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8">
          <cell r="F18">
            <v>7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F791-8085-46B0-95D9-4EBC97580D06}">
  <dimension ref="A1:K32"/>
  <sheetViews>
    <sheetView tabSelected="1" zoomScaleNormal="100" workbookViewId="0">
      <selection activeCell="F10" sqref="F10"/>
    </sheetView>
  </sheetViews>
  <sheetFormatPr defaultRowHeight="18.75" x14ac:dyDescent="0.4"/>
  <cols>
    <col min="1" max="1" width="7.375" style="5" customWidth="1"/>
    <col min="2" max="3" width="11" style="6" customWidth="1"/>
    <col min="4" max="4" width="11.125" style="6" customWidth="1"/>
    <col min="5" max="7" width="11" style="6" customWidth="1"/>
    <col min="8" max="8" width="0.875" style="6" customWidth="1"/>
    <col min="9" max="9" width="11" style="6" customWidth="1"/>
    <col min="10" max="10" width="12.625" style="4" bestFit="1" customWidth="1"/>
    <col min="11" max="16384" width="9" style="4"/>
  </cols>
  <sheetData>
    <row r="1" spans="1:11" x14ac:dyDescent="0.4">
      <c r="A1" s="20" t="s">
        <v>29</v>
      </c>
      <c r="B1" s="20"/>
      <c r="C1" s="20"/>
      <c r="D1" s="20"/>
      <c r="E1" s="20"/>
      <c r="F1" s="20"/>
      <c r="G1" s="20"/>
      <c r="H1" s="20"/>
      <c r="I1" s="20"/>
    </row>
    <row r="3" spans="1:11" x14ac:dyDescent="0.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7"/>
      <c r="K3" s="8"/>
    </row>
    <row r="4" spans="1:11" s="7" customFormat="1" ht="37.5" x14ac:dyDescent="0.4">
      <c r="A4" s="18" t="s">
        <v>1</v>
      </c>
      <c r="B4" s="18" t="s">
        <v>30</v>
      </c>
      <c r="C4" s="18" t="s">
        <v>3</v>
      </c>
      <c r="D4" s="18" t="s">
        <v>4</v>
      </c>
      <c r="E4" s="9" t="s">
        <v>5</v>
      </c>
      <c r="F4" s="18" t="s">
        <v>6</v>
      </c>
      <c r="G4" s="18" t="s">
        <v>7</v>
      </c>
      <c r="H4" s="5"/>
      <c r="I4" s="18" t="s">
        <v>8</v>
      </c>
    </row>
    <row r="5" spans="1:11" x14ac:dyDescent="0.4">
      <c r="A5" s="18" t="s">
        <v>9</v>
      </c>
      <c r="B5" s="1">
        <v>840</v>
      </c>
      <c r="C5" s="1">
        <v>169</v>
      </c>
      <c r="D5" s="1">
        <v>953</v>
      </c>
      <c r="E5" s="1">
        <v>126</v>
      </c>
      <c r="F5" s="1">
        <v>1014</v>
      </c>
      <c r="G5" s="1">
        <v>25</v>
      </c>
      <c r="H5" s="2"/>
      <c r="I5" s="3">
        <f>33615210+46439266+118904</f>
        <v>80173380</v>
      </c>
    </row>
    <row r="6" spans="1:11" x14ac:dyDescent="0.4">
      <c r="A6" s="18" t="s">
        <v>10</v>
      </c>
      <c r="B6" s="1">
        <v>440</v>
      </c>
      <c r="C6" s="1">
        <v>208</v>
      </c>
      <c r="D6" s="1">
        <v>612</v>
      </c>
      <c r="E6" s="1">
        <v>27</v>
      </c>
      <c r="F6" s="1">
        <v>620</v>
      </c>
      <c r="G6" s="1">
        <v>6</v>
      </c>
      <c r="H6" s="2"/>
      <c r="I6" s="3">
        <f>48086617+30401925+21390</f>
        <v>78509932</v>
      </c>
      <c r="J6" s="10"/>
    </row>
    <row r="7" spans="1:11" x14ac:dyDescent="0.4">
      <c r="A7" s="18" t="s">
        <v>11</v>
      </c>
      <c r="B7" s="1">
        <f>SUM(B5:B6)</f>
        <v>1280</v>
      </c>
      <c r="C7" s="1">
        <f t="shared" ref="C7:G7" si="0">SUM(C5:C6)</f>
        <v>377</v>
      </c>
      <c r="D7" s="1">
        <f t="shared" si="0"/>
        <v>1565</v>
      </c>
      <c r="E7" s="1">
        <f t="shared" si="0"/>
        <v>153</v>
      </c>
      <c r="F7" s="1">
        <f t="shared" si="0"/>
        <v>1634</v>
      </c>
      <c r="G7" s="1">
        <f t="shared" si="0"/>
        <v>31</v>
      </c>
      <c r="H7" s="2"/>
      <c r="I7" s="3"/>
    </row>
    <row r="8" spans="1:11" x14ac:dyDescent="0.4">
      <c r="I8" s="11"/>
    </row>
    <row r="9" spans="1:11" x14ac:dyDescent="0.4">
      <c r="A9" s="20" t="s">
        <v>12</v>
      </c>
      <c r="B9" s="20"/>
      <c r="C9" s="20"/>
      <c r="D9" s="20"/>
      <c r="E9" s="20"/>
      <c r="F9" s="20"/>
      <c r="G9" s="20"/>
      <c r="H9" s="20"/>
      <c r="I9" s="20"/>
    </row>
    <row r="10" spans="1:11" s="7" customFormat="1" x14ac:dyDescent="0.4">
      <c r="A10" s="18" t="s">
        <v>1</v>
      </c>
      <c r="B10" s="18" t="s">
        <v>13</v>
      </c>
      <c r="C10" s="18" t="s">
        <v>14</v>
      </c>
      <c r="D10" s="18" t="s">
        <v>15</v>
      </c>
      <c r="E10" s="5"/>
      <c r="F10" s="5"/>
      <c r="G10" s="5"/>
      <c r="H10" s="5"/>
      <c r="I10" s="5"/>
      <c r="J10" s="12"/>
    </row>
    <row r="11" spans="1:11" x14ac:dyDescent="0.4">
      <c r="A11" s="18" t="s">
        <v>9</v>
      </c>
      <c r="B11" s="1">
        <v>110</v>
      </c>
      <c r="C11" s="3">
        <v>3140963</v>
      </c>
      <c r="D11" s="3">
        <f>C11/B11</f>
        <v>28554.209090909091</v>
      </c>
      <c r="J11" s="13"/>
    </row>
    <row r="12" spans="1:11" x14ac:dyDescent="0.4">
      <c r="A12" s="18" t="s">
        <v>10</v>
      </c>
      <c r="B12" s="1">
        <v>27</v>
      </c>
      <c r="C12" s="3">
        <v>1022796</v>
      </c>
      <c r="D12" s="3">
        <f t="shared" ref="D12" si="1">C12/B12</f>
        <v>37881.333333333336</v>
      </c>
    </row>
    <row r="13" spans="1:11" x14ac:dyDescent="0.4">
      <c r="A13" s="18" t="s">
        <v>11</v>
      </c>
      <c r="B13" s="1">
        <f>SUM(B11:B12)</f>
        <v>137</v>
      </c>
      <c r="C13" s="3">
        <f>SUM(C11:C12)</f>
        <v>4163759</v>
      </c>
      <c r="D13" s="3">
        <f>C13/B13</f>
        <v>30392.401459854016</v>
      </c>
    </row>
    <row r="15" spans="1:11" x14ac:dyDescent="0.4">
      <c r="A15" s="20" t="s">
        <v>16</v>
      </c>
      <c r="B15" s="20"/>
      <c r="C15" s="20"/>
      <c r="D15" s="20"/>
      <c r="E15" s="20"/>
      <c r="F15" s="20"/>
      <c r="G15" s="20"/>
      <c r="H15" s="20"/>
      <c r="I15" s="20"/>
    </row>
    <row r="16" spans="1:11" s="7" customFormat="1" x14ac:dyDescent="0.4">
      <c r="A16" s="18" t="s">
        <v>1</v>
      </c>
      <c r="B16" s="18" t="s">
        <v>13</v>
      </c>
      <c r="C16" s="18" t="s">
        <v>14</v>
      </c>
      <c r="D16" s="18" t="s">
        <v>15</v>
      </c>
      <c r="E16" s="19" t="s">
        <v>17</v>
      </c>
      <c r="F16" s="19"/>
      <c r="G16" s="19"/>
      <c r="H16" s="5"/>
      <c r="I16" s="5"/>
    </row>
    <row r="17" spans="1:9" x14ac:dyDescent="0.4">
      <c r="A17" s="18" t="s">
        <v>9</v>
      </c>
      <c r="B17" s="1">
        <v>3</v>
      </c>
      <c r="C17" s="3">
        <v>59761</v>
      </c>
      <c r="D17" s="3">
        <f>C17/B17</f>
        <v>19920.333333333332</v>
      </c>
      <c r="E17" s="19" t="s">
        <v>23</v>
      </c>
      <c r="F17" s="19"/>
      <c r="G17" s="19"/>
    </row>
    <row r="18" spans="1:9" x14ac:dyDescent="0.4">
      <c r="A18" s="18" t="s">
        <v>10</v>
      </c>
      <c r="B18" s="1">
        <v>2</v>
      </c>
      <c r="C18" s="3">
        <v>65533</v>
      </c>
      <c r="D18" s="3">
        <f>C18/B18</f>
        <v>32766.5</v>
      </c>
      <c r="E18" s="19" t="s">
        <v>24</v>
      </c>
      <c r="F18" s="19"/>
      <c r="G18" s="19"/>
    </row>
    <row r="19" spans="1:9" x14ac:dyDescent="0.4">
      <c r="A19" s="18" t="s">
        <v>11</v>
      </c>
      <c r="B19" s="1">
        <f>SUM(B17:B18)</f>
        <v>5</v>
      </c>
      <c r="C19" s="3">
        <f t="shared" ref="C19" si="2">SUM(C17:C18)</f>
        <v>125294</v>
      </c>
      <c r="D19" s="3">
        <f>C19/B19</f>
        <v>25058.799999999999</v>
      </c>
      <c r="E19" s="19"/>
      <c r="F19" s="19"/>
      <c r="G19" s="19"/>
    </row>
    <row r="21" spans="1:9" x14ac:dyDescent="0.4">
      <c r="A21" s="20" t="s">
        <v>18</v>
      </c>
      <c r="B21" s="20"/>
      <c r="C21" s="20"/>
      <c r="D21" s="20"/>
      <c r="E21" s="20"/>
      <c r="F21" s="20"/>
      <c r="G21" s="20"/>
      <c r="H21" s="20"/>
      <c r="I21" s="20"/>
    </row>
    <row r="22" spans="1:9" s="7" customFormat="1" x14ac:dyDescent="0.4">
      <c r="A22" s="18" t="s">
        <v>1</v>
      </c>
      <c r="B22" s="18" t="s">
        <v>13</v>
      </c>
      <c r="C22" s="18" t="s">
        <v>14</v>
      </c>
      <c r="D22" s="18" t="s">
        <v>15</v>
      </c>
      <c r="E22" s="18" t="s">
        <v>17</v>
      </c>
      <c r="F22" s="5"/>
      <c r="G22" s="5"/>
      <c r="H22" s="5"/>
      <c r="I22" s="5"/>
    </row>
    <row r="23" spans="1:9" x14ac:dyDescent="0.4">
      <c r="A23" s="18" t="s">
        <v>19</v>
      </c>
      <c r="B23" s="1">
        <v>0</v>
      </c>
      <c r="C23" s="3">
        <v>0</v>
      </c>
      <c r="D23" s="3">
        <v>0</v>
      </c>
      <c r="E23" s="14"/>
    </row>
    <row r="25" spans="1:9" x14ac:dyDescent="0.4">
      <c r="A25" s="20" t="s">
        <v>20</v>
      </c>
      <c r="B25" s="20"/>
      <c r="C25" s="20"/>
      <c r="D25" s="20"/>
      <c r="E25" s="20"/>
      <c r="F25" s="20"/>
      <c r="G25" s="20"/>
      <c r="H25" s="20"/>
      <c r="I25" s="20"/>
    </row>
    <row r="26" spans="1:9" s="7" customFormat="1" x14ac:dyDescent="0.4">
      <c r="A26" s="18" t="s">
        <v>1</v>
      </c>
      <c r="B26" s="18" t="s">
        <v>13</v>
      </c>
      <c r="C26" s="18" t="s">
        <v>25</v>
      </c>
      <c r="D26" s="18" t="s">
        <v>26</v>
      </c>
      <c r="E26" s="5"/>
      <c r="F26" s="5"/>
      <c r="G26" s="5"/>
      <c r="H26" s="5"/>
      <c r="I26" s="5"/>
    </row>
    <row r="27" spans="1:9" x14ac:dyDescent="0.4">
      <c r="A27" s="18" t="s">
        <v>21</v>
      </c>
      <c r="B27" s="1">
        <v>8</v>
      </c>
      <c r="C27" s="3">
        <v>7000</v>
      </c>
      <c r="D27" s="3">
        <f>B27*C27*12</f>
        <v>672000</v>
      </c>
    </row>
    <row r="28" spans="1:9" x14ac:dyDescent="0.4">
      <c r="A28" s="18" t="s">
        <v>22</v>
      </c>
      <c r="B28" s="1">
        <f>B29-B27</f>
        <v>186</v>
      </c>
      <c r="C28" s="3">
        <v>6500</v>
      </c>
      <c r="D28" s="3">
        <f>D29-D27</f>
        <v>14202500</v>
      </c>
      <c r="F28" s="15"/>
    </row>
    <row r="29" spans="1:9" x14ac:dyDescent="0.4">
      <c r="A29" s="18" t="s">
        <v>11</v>
      </c>
      <c r="B29" s="1">
        <v>194</v>
      </c>
      <c r="C29" s="3"/>
      <c r="D29" s="3">
        <v>14874500</v>
      </c>
      <c r="E29" s="15"/>
      <c r="F29" s="15"/>
    </row>
    <row r="31" spans="1:9" x14ac:dyDescent="0.4">
      <c r="A31" s="20" t="s">
        <v>27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4">
      <c r="B32" s="16">
        <f>40000*13*12</f>
        <v>6240000</v>
      </c>
    </row>
  </sheetData>
  <mergeCells count="11">
    <mergeCell ref="E17:G17"/>
    <mergeCell ref="A1:I1"/>
    <mergeCell ref="A3:I3"/>
    <mergeCell ref="A9:I9"/>
    <mergeCell ref="A15:I15"/>
    <mergeCell ref="E16:G16"/>
    <mergeCell ref="E18:G18"/>
    <mergeCell ref="E19:G19"/>
    <mergeCell ref="A21:I21"/>
    <mergeCell ref="A25:I25"/>
    <mergeCell ref="A31:I31"/>
  </mergeCells>
  <phoneticPr fontId="1"/>
  <printOptions horizontalCentere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D09A3-F912-4F13-860F-B084B192705D}">
  <dimension ref="A1:K32"/>
  <sheetViews>
    <sheetView zoomScaleNormal="100" workbookViewId="0">
      <selection sqref="A1:I1"/>
    </sheetView>
  </sheetViews>
  <sheetFormatPr defaultRowHeight="18.75" x14ac:dyDescent="0.4"/>
  <cols>
    <col min="1" max="1" width="7.375" style="5" customWidth="1"/>
    <col min="2" max="3" width="11" style="6" customWidth="1"/>
    <col min="4" max="4" width="11.125" style="6" customWidth="1"/>
    <col min="5" max="7" width="11" style="6" customWidth="1"/>
    <col min="8" max="8" width="0.875" style="6" customWidth="1"/>
    <col min="9" max="9" width="11" style="6" customWidth="1"/>
    <col min="10" max="10" width="12.625" style="4" bestFit="1" customWidth="1"/>
    <col min="11" max="16384" width="9" style="4"/>
  </cols>
  <sheetData>
    <row r="1" spans="1:11" x14ac:dyDescent="0.4">
      <c r="A1" s="20" t="s">
        <v>28</v>
      </c>
      <c r="B1" s="20"/>
      <c r="C1" s="20"/>
      <c r="D1" s="20"/>
      <c r="E1" s="20"/>
      <c r="F1" s="20"/>
      <c r="G1" s="20"/>
      <c r="H1" s="20"/>
      <c r="I1" s="20"/>
    </row>
    <row r="3" spans="1:11" x14ac:dyDescent="0.4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7"/>
      <c r="K3" s="8"/>
    </row>
    <row r="4" spans="1:11" s="7" customFormat="1" ht="37.5" x14ac:dyDescent="0.4">
      <c r="A4" s="17" t="s">
        <v>1</v>
      </c>
      <c r="B4" s="17" t="s">
        <v>2</v>
      </c>
      <c r="C4" s="17" t="s">
        <v>3</v>
      </c>
      <c r="D4" s="17" t="s">
        <v>4</v>
      </c>
      <c r="E4" s="9" t="s">
        <v>5</v>
      </c>
      <c r="F4" s="17" t="s">
        <v>6</v>
      </c>
      <c r="G4" s="17" t="s">
        <v>7</v>
      </c>
      <c r="H4" s="5"/>
      <c r="I4" s="17" t="s">
        <v>8</v>
      </c>
    </row>
    <row r="5" spans="1:11" x14ac:dyDescent="0.4">
      <c r="A5" s="17" t="s">
        <v>9</v>
      </c>
      <c r="B5" s="1">
        <v>0</v>
      </c>
      <c r="C5" s="1">
        <f>[1]R6!$D$14+[1]R6!$D$16</f>
        <v>229</v>
      </c>
      <c r="D5" s="1">
        <v>920</v>
      </c>
      <c r="E5" s="1">
        <v>106</v>
      </c>
      <c r="F5" s="1">
        <v>943</v>
      </c>
      <c r="G5" s="1">
        <v>2</v>
      </c>
      <c r="H5" s="2"/>
      <c r="I5" s="3">
        <f>77495180-C11-C17</f>
        <v>73791382</v>
      </c>
    </row>
    <row r="6" spans="1:11" x14ac:dyDescent="0.4">
      <c r="A6" s="17" t="s">
        <v>10</v>
      </c>
      <c r="B6" s="1">
        <v>0</v>
      </c>
      <c r="C6" s="1">
        <f>[2]R6!$E$14+[2]R6!$E$16</f>
        <v>166.4923405771286</v>
      </c>
      <c r="D6" s="1">
        <v>631</v>
      </c>
      <c r="E6" s="1">
        <v>55</v>
      </c>
      <c r="F6" s="1">
        <v>627</v>
      </c>
      <c r="G6" s="1">
        <v>0</v>
      </c>
      <c r="H6" s="2"/>
      <c r="I6" s="3">
        <f>78585185-C12-C18</f>
        <v>77255243</v>
      </c>
      <c r="J6" s="10"/>
    </row>
    <row r="7" spans="1:11" x14ac:dyDescent="0.4">
      <c r="A7" s="17" t="s">
        <v>11</v>
      </c>
      <c r="B7" s="1">
        <f>SUM(B5:B6)</f>
        <v>0</v>
      </c>
      <c r="C7" s="1">
        <f t="shared" ref="C7:G7" si="0">SUM(C5:C6)</f>
        <v>395.49234057712863</v>
      </c>
      <c r="D7" s="1">
        <f t="shared" si="0"/>
        <v>1551</v>
      </c>
      <c r="E7" s="1">
        <f t="shared" si="0"/>
        <v>161</v>
      </c>
      <c r="F7" s="1">
        <f t="shared" si="0"/>
        <v>1570</v>
      </c>
      <c r="G7" s="1">
        <f t="shared" si="0"/>
        <v>2</v>
      </c>
      <c r="H7" s="2"/>
      <c r="I7" s="3"/>
    </row>
    <row r="8" spans="1:11" x14ac:dyDescent="0.4">
      <c r="I8" s="11"/>
    </row>
    <row r="9" spans="1:11" x14ac:dyDescent="0.4">
      <c r="A9" s="20" t="s">
        <v>12</v>
      </c>
      <c r="B9" s="20"/>
      <c r="C9" s="20"/>
      <c r="D9" s="20"/>
      <c r="E9" s="20"/>
      <c r="F9" s="20"/>
      <c r="G9" s="20"/>
      <c r="H9" s="20"/>
      <c r="I9" s="20"/>
    </row>
    <row r="10" spans="1:11" s="7" customFormat="1" x14ac:dyDescent="0.4">
      <c r="A10" s="17" t="s">
        <v>1</v>
      </c>
      <c r="B10" s="17" t="s">
        <v>13</v>
      </c>
      <c r="C10" s="17" t="s">
        <v>14</v>
      </c>
      <c r="D10" s="17" t="s">
        <v>15</v>
      </c>
      <c r="E10" s="5"/>
      <c r="F10" s="5"/>
      <c r="G10" s="5"/>
      <c r="H10" s="5"/>
      <c r="I10" s="5"/>
      <c r="J10" s="12"/>
    </row>
    <row r="11" spans="1:11" x14ac:dyDescent="0.4">
      <c r="A11" s="17" t="s">
        <v>9</v>
      </c>
      <c r="B11" s="1">
        <v>99</v>
      </c>
      <c r="C11" s="3">
        <v>3519746</v>
      </c>
      <c r="D11" s="3">
        <f>C11/B11</f>
        <v>35552.989898989901</v>
      </c>
      <c r="J11" s="13"/>
    </row>
    <row r="12" spans="1:11" x14ac:dyDescent="0.4">
      <c r="A12" s="17" t="s">
        <v>10</v>
      </c>
      <c r="B12" s="1">
        <v>25</v>
      </c>
      <c r="C12" s="3">
        <v>1293957</v>
      </c>
      <c r="D12" s="3">
        <f t="shared" ref="D12" si="1">C12/B12</f>
        <v>51758.28</v>
      </c>
    </row>
    <row r="13" spans="1:11" x14ac:dyDescent="0.4">
      <c r="A13" s="17" t="s">
        <v>11</v>
      </c>
      <c r="B13" s="1">
        <f>SUM(B11:B12)</f>
        <v>124</v>
      </c>
      <c r="C13" s="3">
        <f>SUM(C11:C12)</f>
        <v>4813703</v>
      </c>
      <c r="D13" s="3">
        <f>C13/B13</f>
        <v>38820.18548387097</v>
      </c>
    </row>
    <row r="15" spans="1:11" x14ac:dyDescent="0.4">
      <c r="A15" s="20" t="s">
        <v>16</v>
      </c>
      <c r="B15" s="20"/>
      <c r="C15" s="20"/>
      <c r="D15" s="20"/>
      <c r="E15" s="20"/>
      <c r="F15" s="20"/>
      <c r="G15" s="20"/>
      <c r="H15" s="20"/>
      <c r="I15" s="20"/>
    </row>
    <row r="16" spans="1:11" s="7" customFormat="1" x14ac:dyDescent="0.4">
      <c r="A16" s="17" t="s">
        <v>1</v>
      </c>
      <c r="B16" s="17" t="s">
        <v>13</v>
      </c>
      <c r="C16" s="17" t="s">
        <v>14</v>
      </c>
      <c r="D16" s="17" t="s">
        <v>15</v>
      </c>
      <c r="E16" s="19" t="s">
        <v>17</v>
      </c>
      <c r="F16" s="19"/>
      <c r="G16" s="19"/>
      <c r="H16" s="5"/>
      <c r="I16" s="5"/>
    </row>
    <row r="17" spans="1:9" x14ac:dyDescent="0.4">
      <c r="A17" s="17" t="s">
        <v>9</v>
      </c>
      <c r="B17" s="1">
        <v>3</v>
      </c>
      <c r="C17" s="3">
        <v>184052</v>
      </c>
      <c r="D17" s="3">
        <f>C17/B17</f>
        <v>61350.666666666664</v>
      </c>
      <c r="E17" s="19" t="s">
        <v>23</v>
      </c>
      <c r="F17" s="19"/>
      <c r="G17" s="19"/>
    </row>
    <row r="18" spans="1:9" x14ac:dyDescent="0.4">
      <c r="A18" s="17" t="s">
        <v>10</v>
      </c>
      <c r="B18" s="1">
        <v>1</v>
      </c>
      <c r="C18" s="3">
        <v>35985</v>
      </c>
      <c r="D18" s="3">
        <f>C18/B18</f>
        <v>35985</v>
      </c>
      <c r="E18" s="19" t="s">
        <v>24</v>
      </c>
      <c r="F18" s="19"/>
      <c r="G18" s="19"/>
    </row>
    <row r="19" spans="1:9" x14ac:dyDescent="0.4">
      <c r="A19" s="17" t="s">
        <v>11</v>
      </c>
      <c r="B19" s="1">
        <f>SUM(B17:B18)</f>
        <v>4</v>
      </c>
      <c r="C19" s="3">
        <f t="shared" ref="C19" si="2">SUM(C17:C18)</f>
        <v>220037</v>
      </c>
      <c r="D19" s="3">
        <f>C19/B19</f>
        <v>55009.25</v>
      </c>
      <c r="E19" s="19"/>
      <c r="F19" s="19"/>
      <c r="G19" s="19"/>
    </row>
    <row r="21" spans="1:9" x14ac:dyDescent="0.4">
      <c r="A21" s="20" t="s">
        <v>18</v>
      </c>
      <c r="B21" s="20"/>
      <c r="C21" s="20"/>
      <c r="D21" s="20"/>
      <c r="E21" s="20"/>
      <c r="F21" s="20"/>
      <c r="G21" s="20"/>
      <c r="H21" s="20"/>
      <c r="I21" s="20"/>
    </row>
    <row r="22" spans="1:9" s="7" customFormat="1" x14ac:dyDescent="0.4">
      <c r="A22" s="17" t="s">
        <v>1</v>
      </c>
      <c r="B22" s="17" t="s">
        <v>13</v>
      </c>
      <c r="C22" s="17" t="s">
        <v>14</v>
      </c>
      <c r="D22" s="17" t="s">
        <v>15</v>
      </c>
      <c r="E22" s="17" t="s">
        <v>17</v>
      </c>
      <c r="F22" s="5"/>
      <c r="G22" s="5"/>
      <c r="H22" s="5"/>
      <c r="I22" s="5"/>
    </row>
    <row r="23" spans="1:9" x14ac:dyDescent="0.4">
      <c r="A23" s="17" t="s">
        <v>19</v>
      </c>
      <c r="B23" s="1">
        <v>0</v>
      </c>
      <c r="C23" s="3">
        <v>0</v>
      </c>
      <c r="D23" s="3">
        <v>0</v>
      </c>
      <c r="E23" s="14"/>
    </row>
    <row r="25" spans="1:9" x14ac:dyDescent="0.4">
      <c r="A25" s="20" t="s">
        <v>20</v>
      </c>
      <c r="B25" s="20"/>
      <c r="C25" s="20"/>
      <c r="D25" s="20"/>
      <c r="E25" s="20"/>
      <c r="F25" s="20"/>
      <c r="G25" s="20"/>
      <c r="H25" s="20"/>
      <c r="I25" s="20"/>
    </row>
    <row r="26" spans="1:9" s="7" customFormat="1" x14ac:dyDescent="0.4">
      <c r="A26" s="17" t="s">
        <v>1</v>
      </c>
      <c r="B26" s="17" t="s">
        <v>13</v>
      </c>
      <c r="C26" s="17" t="s">
        <v>25</v>
      </c>
      <c r="D26" s="17" t="s">
        <v>26</v>
      </c>
      <c r="E26" s="5"/>
      <c r="F26" s="5"/>
      <c r="G26" s="5"/>
      <c r="H26" s="5"/>
      <c r="I26" s="5"/>
    </row>
    <row r="27" spans="1:9" x14ac:dyDescent="0.4">
      <c r="A27" s="17" t="s">
        <v>21</v>
      </c>
      <c r="B27" s="1">
        <f>[3]R4期別内訳書３期詳細!F18</f>
        <v>7</v>
      </c>
      <c r="C27" s="3">
        <v>7000</v>
      </c>
      <c r="D27" s="3">
        <f>B27*C27*12</f>
        <v>588000</v>
      </c>
    </row>
    <row r="28" spans="1:9" x14ac:dyDescent="0.4">
      <c r="A28" s="17" t="s">
        <v>22</v>
      </c>
      <c r="B28" s="1">
        <v>188</v>
      </c>
      <c r="C28" s="3">
        <v>6500</v>
      </c>
      <c r="D28" s="3">
        <f>B28*C28*12-11*C28-8*C28-6*C28</f>
        <v>14501500</v>
      </c>
      <c r="F28" s="15"/>
    </row>
    <row r="29" spans="1:9" x14ac:dyDescent="0.4">
      <c r="A29" s="17" t="s">
        <v>11</v>
      </c>
      <c r="B29" s="1">
        <f>SUM(B27:B28)</f>
        <v>195</v>
      </c>
      <c r="C29" s="3"/>
      <c r="D29" s="3">
        <f>SUM(D27:D28)</f>
        <v>15089500</v>
      </c>
      <c r="E29" s="15"/>
      <c r="F29" s="15"/>
    </row>
    <row r="31" spans="1:9" x14ac:dyDescent="0.4">
      <c r="A31" s="20" t="s">
        <v>27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4">
      <c r="B32" s="16">
        <f>40000*14*12</f>
        <v>6720000</v>
      </c>
    </row>
  </sheetData>
  <mergeCells count="11">
    <mergeCell ref="E17:G17"/>
    <mergeCell ref="A1:I1"/>
    <mergeCell ref="A3:I3"/>
    <mergeCell ref="A9:I9"/>
    <mergeCell ref="A15:I15"/>
    <mergeCell ref="E16:G16"/>
    <mergeCell ref="E18:G18"/>
    <mergeCell ref="E19:G19"/>
    <mergeCell ref="A21:I21"/>
    <mergeCell ref="A25:I25"/>
    <mergeCell ref="A31:I31"/>
  </mergeCells>
  <phoneticPr fontId="1"/>
  <printOptions horizontalCentere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R6</vt:lpstr>
      <vt:lpstr>R5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2025-08-29T00:38:23Z</cp:lastPrinted>
  <dcterms:created xsi:type="dcterms:W3CDTF">2019-08-15T04:13:48Z</dcterms:created>
  <dcterms:modified xsi:type="dcterms:W3CDTF">2025-10-02T06:43:16Z</dcterms:modified>
</cp:coreProperties>
</file>