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10230" yWindow="-15" windowWidth="10275" windowHeight="8100" tabRatio="692"/>
  </bookViews>
  <sheets>
    <sheet name="見出し" sheetId="4" r:id="rId1"/>
    <sheet name="1" sheetId="51" r:id="rId2"/>
    <sheet name="2" sheetId="52" r:id="rId3"/>
    <sheet name="3" sheetId="48" r:id="rId4"/>
    <sheet name="4" sheetId="53" r:id="rId5"/>
    <sheet name="5.6" sheetId="9" r:id="rId6"/>
    <sheet name="7の(1)" sheetId="58" r:id="rId7"/>
    <sheet name="7の(2)" sheetId="56" r:id="rId8"/>
    <sheet name="8" sheetId="55" r:id="rId9"/>
  </sheets>
  <externalReferences>
    <externalReference r:id="rId10"/>
  </externalReferences>
  <definedNames>
    <definedName name="_xlnm.Print_Area" localSheetId="1">'1'!$A$1:$AC$41</definedName>
    <definedName name="_xlnm.Print_Area" localSheetId="2">'2'!$A$1:$AE$47</definedName>
    <definedName name="_xlnm.Print_Area" localSheetId="3">'3'!$A$1:$AK$31</definedName>
    <definedName name="_xlnm.Print_Area" localSheetId="4">'4'!$A$1:$AH$39</definedName>
    <definedName name="_xlnm.Print_Area" localSheetId="5">'5.6'!$A$1:$AI$61</definedName>
    <definedName name="_xlnm.Print_Area" localSheetId="6">'7の(1)'!$A$1:$AF$59</definedName>
    <definedName name="_xlnm.Print_Area" localSheetId="7">'7の(2)'!$A$1:$AF$64</definedName>
    <definedName name="_xlnm.Print_Area" localSheetId="8">'8'!$A$1:$AD$56</definedName>
    <definedName name="_xlnm.Print_Area" localSheetId="0">見出し!$A$1:$N$18</definedName>
  </definedNames>
  <calcPr calcId="152511"/>
</workbook>
</file>

<file path=xl/calcChain.xml><?xml version="1.0" encoding="utf-8"?>
<calcChain xmlns="http://schemas.openxmlformats.org/spreadsheetml/2006/main">
  <c r="AD29" i="56" l="1"/>
  <c r="AD5" i="56"/>
  <c r="AD8" i="56"/>
  <c r="AD10" i="56"/>
  <c r="AD12" i="56"/>
  <c r="AD14" i="56"/>
  <c r="AD16" i="56"/>
  <c r="AD18" i="56"/>
  <c r="AD20" i="56"/>
  <c r="AD22" i="56"/>
  <c r="AD24" i="56"/>
  <c r="AD26" i="56"/>
  <c r="AD31" i="56"/>
  <c r="AD33" i="56"/>
  <c r="AD35" i="56"/>
  <c r="AD37" i="56"/>
  <c r="AD39" i="56"/>
  <c r="AD41" i="56"/>
  <c r="AD43" i="56"/>
  <c r="AD45" i="56"/>
  <c r="AD47" i="56"/>
  <c r="AD49" i="56"/>
  <c r="AD51" i="56"/>
  <c r="AD53" i="56"/>
  <c r="AD55" i="56"/>
  <c r="AD57" i="56"/>
  <c r="AD59" i="56"/>
  <c r="AD61" i="56"/>
  <c r="AD63" i="56"/>
  <c r="AD6" i="58"/>
  <c r="AD9" i="58"/>
  <c r="AD11" i="58"/>
  <c r="AD13" i="58"/>
  <c r="AD15" i="58"/>
  <c r="AD17" i="58"/>
  <c r="AD19" i="58"/>
  <c r="AD21" i="58"/>
  <c r="AD23" i="58"/>
  <c r="AD25" i="58"/>
  <c r="AD28" i="58"/>
  <c r="AD30" i="58"/>
  <c r="AD32" i="58"/>
  <c r="AD34" i="58"/>
  <c r="AD36" i="58"/>
  <c r="AD38" i="58"/>
  <c r="AD40" i="58"/>
  <c r="AD42" i="58"/>
  <c r="AD44" i="58"/>
  <c r="AD46" i="58"/>
  <c r="AD48" i="58"/>
  <c r="AD50" i="58"/>
  <c r="AD52" i="58"/>
  <c r="AD54" i="58"/>
  <c r="AD56" i="58"/>
  <c r="AD58" i="58"/>
  <c r="N38" i="51"/>
  <c r="V20" i="51"/>
  <c r="V19" i="51"/>
  <c r="V18" i="51"/>
  <c r="V17" i="51"/>
  <c r="V15" i="51"/>
  <c r="V14" i="51"/>
  <c r="V13" i="51"/>
  <c r="V11" i="51"/>
  <c r="V9" i="51"/>
  <c r="V25" i="51"/>
  <c r="V27" i="51"/>
  <c r="V29" i="51"/>
  <c r="V30" i="51"/>
  <c r="V31" i="51"/>
  <c r="V33" i="51"/>
  <c r="V34" i="51"/>
  <c r="V35" i="51"/>
  <c r="V36" i="51"/>
  <c r="N20" i="51"/>
  <c r="N19" i="51"/>
  <c r="N18" i="51"/>
  <c r="N17" i="51"/>
  <c r="N15" i="51"/>
  <c r="N14" i="51"/>
  <c r="N13" i="51"/>
  <c r="N11" i="51"/>
  <c r="N9" i="51"/>
  <c r="N27" i="51"/>
  <c r="N29" i="51"/>
  <c r="N30" i="51"/>
  <c r="N31" i="51"/>
  <c r="N33" i="51"/>
  <c r="N34" i="51"/>
  <c r="N35" i="51"/>
  <c r="N36" i="51"/>
  <c r="N25" i="51"/>
  <c r="AC31" i="53" l="1"/>
  <c r="AG27" i="48"/>
  <c r="AC27" i="48"/>
  <c r="Y27" i="48"/>
  <c r="AG20" i="48"/>
  <c r="AC20" i="48"/>
  <c r="Y20" i="48"/>
  <c r="AG14" i="48"/>
  <c r="AC14" i="48"/>
  <c r="Y14" i="48"/>
  <c r="AG7" i="48"/>
  <c r="AC7" i="48"/>
  <c r="Y7" i="48"/>
  <c r="O47" i="9" l="1"/>
  <c r="I47" i="9"/>
  <c r="Y23" i="55" l="1"/>
  <c r="Y22" i="55"/>
  <c r="Y21" i="55"/>
  <c r="Y20" i="55"/>
  <c r="Y19" i="55"/>
  <c r="Y18" i="55"/>
  <c r="Y17" i="55"/>
  <c r="Y16" i="55"/>
  <c r="Y15" i="55"/>
  <c r="Y13" i="55"/>
  <c r="Y12" i="55"/>
  <c r="Y11" i="55"/>
  <c r="Y10" i="55"/>
  <c r="Y9" i="55"/>
  <c r="Y8" i="55"/>
  <c r="Y7" i="55"/>
  <c r="Y6" i="55" s="1"/>
  <c r="T6" i="55"/>
  <c r="N6" i="55"/>
  <c r="Z29" i="56"/>
  <c r="Z8" i="56"/>
  <c r="Z5" i="56" s="1"/>
  <c r="S29" i="56"/>
  <c r="L29" i="56"/>
  <c r="S8" i="56"/>
  <c r="L8" i="56"/>
  <c r="P40" i="58"/>
  <c r="Z28" i="58"/>
  <c r="S28" i="58"/>
  <c r="L28" i="58"/>
  <c r="P28" i="58" s="1"/>
  <c r="P25" i="58"/>
  <c r="Z9" i="58"/>
  <c r="S9" i="58"/>
  <c r="S6" i="58" s="1"/>
  <c r="L9" i="58"/>
  <c r="P6" i="58"/>
  <c r="L6" i="58"/>
  <c r="P54" i="58" s="1"/>
  <c r="W31" i="9"/>
  <c r="W29" i="9" s="1"/>
  <c r="AC29" i="9"/>
  <c r="Q29" i="9"/>
  <c r="AC6" i="9"/>
  <c r="W6" i="9"/>
  <c r="Q6" i="9"/>
  <c r="AC20" i="53"/>
  <c r="W20" i="53"/>
  <c r="Q20" i="53"/>
  <c r="AC6" i="53"/>
  <c r="W6" i="53"/>
  <c r="Q6" i="53"/>
  <c r="AB31" i="52"/>
  <c r="X31" i="52"/>
  <c r="T31" i="52"/>
  <c r="P31" i="52"/>
  <c r="L31" i="52"/>
  <c r="AB5" i="52"/>
  <c r="X5" i="52"/>
  <c r="T5" i="52"/>
  <c r="P5" i="52"/>
  <c r="L5" i="52"/>
  <c r="Z36" i="51"/>
  <c r="Z35" i="51"/>
  <c r="Z33" i="51"/>
  <c r="Z31" i="51"/>
  <c r="Z30" i="51"/>
  <c r="R29" i="51"/>
  <c r="R25" i="51" s="1"/>
  <c r="J29" i="51"/>
  <c r="Z27" i="51"/>
  <c r="J25" i="51"/>
  <c r="Z20" i="51"/>
  <c r="Z19" i="51"/>
  <c r="Z17" i="51"/>
  <c r="Z15" i="51"/>
  <c r="Z14" i="51"/>
  <c r="Z13" i="51"/>
  <c r="Z11" i="51"/>
  <c r="Z9" i="51"/>
  <c r="P9" i="58" l="1"/>
  <c r="P17" i="58"/>
  <c r="P32" i="58"/>
  <c r="P52" i="58"/>
  <c r="Z6" i="58"/>
  <c r="L5" i="56"/>
  <c r="S5" i="56"/>
  <c r="P5" i="56"/>
  <c r="P10" i="56"/>
  <c r="P14" i="56"/>
  <c r="P24" i="56"/>
  <c r="P16" i="56"/>
  <c r="P22" i="56"/>
  <c r="P8" i="56"/>
  <c r="W56" i="58"/>
  <c r="W48" i="58"/>
  <c r="W36" i="58"/>
  <c r="W21" i="58"/>
  <c r="W13" i="58"/>
  <c r="W19" i="58"/>
  <c r="W11" i="58"/>
  <c r="W58" i="58"/>
  <c r="W50" i="58"/>
  <c r="W38" i="58"/>
  <c r="W30" i="58"/>
  <c r="W23" i="58"/>
  <c r="W15" i="58"/>
  <c r="W6" i="58"/>
  <c r="W42" i="58"/>
  <c r="W34" i="58"/>
  <c r="W52" i="58"/>
  <c r="W40" i="58"/>
  <c r="W32" i="58"/>
  <c r="W25" i="58"/>
  <c r="W17" i="58"/>
  <c r="W54" i="58"/>
  <c r="W46" i="58"/>
  <c r="W9" i="58"/>
  <c r="W28" i="58"/>
  <c r="P15" i="58"/>
  <c r="P23" i="58"/>
  <c r="P30" i="58"/>
  <c r="P38" i="58"/>
  <c r="P50" i="58"/>
  <c r="P58" i="58"/>
  <c r="P13" i="58"/>
  <c r="P21" i="58"/>
  <c r="P36" i="58"/>
  <c r="P48" i="58"/>
  <c r="P56" i="58"/>
  <c r="P11" i="58"/>
  <c r="P19" i="58"/>
  <c r="P34" i="58"/>
  <c r="P42" i="58"/>
  <c r="P46" i="58"/>
  <c r="Z25" i="51"/>
  <c r="Z29" i="51"/>
  <c r="P63" i="56" l="1"/>
  <c r="P61" i="56"/>
  <c r="P59" i="56"/>
  <c r="P57" i="56"/>
  <c r="P55" i="56"/>
  <c r="P53" i="56"/>
  <c r="P51" i="56"/>
  <c r="P49" i="56"/>
  <c r="P45" i="56"/>
  <c r="P37" i="56"/>
  <c r="P43" i="56"/>
  <c r="P35" i="56"/>
  <c r="P31" i="56"/>
  <c r="P41" i="56"/>
  <c r="P33" i="56"/>
  <c r="P39" i="56"/>
  <c r="P18" i="56"/>
  <c r="P29" i="56"/>
  <c r="P12" i="56"/>
  <c r="P20" i="56"/>
  <c r="P26" i="56"/>
  <c r="H44" i="55" l="1"/>
  <c r="W30" i="55"/>
</calcChain>
</file>

<file path=xl/sharedStrings.xml><?xml version="1.0" encoding="utf-8"?>
<sst xmlns="http://schemas.openxmlformats.org/spreadsheetml/2006/main" count="488" uniqueCount="306">
  <si>
    <t>１９．</t>
    <phoneticPr fontId="1"/>
  </si>
  <si>
    <t>（単位 ： 千円）</t>
  </si>
  <si>
    <t>金　　　　　　　　　　　額</t>
  </si>
  <si>
    <t>総額</t>
  </si>
  <si>
    <t>一般会計</t>
  </si>
  <si>
    <t>決　算　額</t>
  </si>
  <si>
    <t>区　　　　　　　　　分</t>
  </si>
  <si>
    <t>寄附金</t>
  </si>
  <si>
    <t>繰越金</t>
  </si>
  <si>
    <t>諸収入</t>
  </si>
  <si>
    <t>上水道事業債</t>
    <rPh sb="0" eb="3">
      <t>ジョウスイドウ</t>
    </rPh>
    <rPh sb="3" eb="5">
      <t>ジギョウ</t>
    </rPh>
    <rPh sb="5" eb="6">
      <t>サイ</t>
    </rPh>
    <phoneticPr fontId="1"/>
  </si>
  <si>
    <t>市債借入先別現債高</t>
    <rPh sb="0" eb="2">
      <t>シサイ</t>
    </rPh>
    <rPh sb="2" eb="5">
      <t>カリイレサキ</t>
    </rPh>
    <rPh sb="5" eb="6">
      <t>ベツ</t>
    </rPh>
    <rPh sb="6" eb="7">
      <t>ゲン</t>
    </rPh>
    <rPh sb="7" eb="8">
      <t>ゲンサイ</t>
    </rPh>
    <rPh sb="8" eb="9">
      <t>タカ</t>
    </rPh>
    <phoneticPr fontId="1"/>
  </si>
  <si>
    <t>目的別市債現債高</t>
    <rPh sb="0" eb="3">
      <t>モクテキベツ</t>
    </rPh>
    <rPh sb="3" eb="5">
      <t>シサイ</t>
    </rPh>
    <rPh sb="5" eb="6">
      <t>ゲン</t>
    </rPh>
    <rPh sb="6" eb="7">
      <t>ゲンサイ</t>
    </rPh>
    <rPh sb="7" eb="8">
      <t>タカ</t>
    </rPh>
    <phoneticPr fontId="1"/>
  </si>
  <si>
    <t>市営競輪売上状況</t>
    <rPh sb="0" eb="2">
      <t>シエイ</t>
    </rPh>
    <rPh sb="2" eb="4">
      <t>ケイリン</t>
    </rPh>
    <rPh sb="4" eb="6">
      <t>ウリアゲ</t>
    </rPh>
    <rPh sb="6" eb="8">
      <t>ジョウキョウ</t>
    </rPh>
    <phoneticPr fontId="1"/>
  </si>
  <si>
    <t>一般会計財源別年度比較表</t>
    <rPh sb="0" eb="2">
      <t>イッパン</t>
    </rPh>
    <rPh sb="2" eb="4">
      <t>カイケイ</t>
    </rPh>
    <rPh sb="4" eb="6">
      <t>ザイゲン</t>
    </rPh>
    <rPh sb="6" eb="7">
      <t>ベツ</t>
    </rPh>
    <rPh sb="7" eb="9">
      <t>ネンド</t>
    </rPh>
    <rPh sb="9" eb="11">
      <t>ヒカク</t>
    </rPh>
    <rPh sb="11" eb="12">
      <t>ヒョウ</t>
    </rPh>
    <phoneticPr fontId="1"/>
  </si>
  <si>
    <t>市有財産調べ</t>
    <rPh sb="0" eb="1">
      <t>シ</t>
    </rPh>
    <rPh sb="1" eb="2">
      <t>ユウ</t>
    </rPh>
    <rPh sb="2" eb="3">
      <t>ザイ</t>
    </rPh>
    <rPh sb="3" eb="4">
      <t>サン</t>
    </rPh>
    <rPh sb="4" eb="5">
      <t>シラ</t>
    </rPh>
    <phoneticPr fontId="1"/>
  </si>
  <si>
    <t>財政</t>
    <rPh sb="0" eb="1">
      <t>ザイ</t>
    </rPh>
    <phoneticPr fontId="1"/>
  </si>
  <si>
    <t>開　催　日　数</t>
  </si>
  <si>
    <t>入　場　者　数</t>
  </si>
  <si>
    <t>平成</t>
  </si>
  <si>
    <t>１</t>
  </si>
  <si>
    <t>０</t>
  </si>
  <si>
    <t>２</t>
  </si>
  <si>
    <t>月</t>
  </si>
  <si>
    <t>５</t>
  </si>
  <si>
    <t>６</t>
  </si>
  <si>
    <t>７</t>
  </si>
  <si>
    <t>８</t>
  </si>
  <si>
    <t>９</t>
  </si>
  <si>
    <t>３</t>
  </si>
  <si>
    <t>当初予算額</t>
  </si>
  <si>
    <t>予備費</t>
  </si>
  <si>
    <t>その他</t>
  </si>
  <si>
    <t>区　　　　　　　分</t>
  </si>
  <si>
    <t>予 算 現 額</t>
  </si>
  <si>
    <t>収益的収入</t>
  </si>
  <si>
    <t>水道事業収益</t>
  </si>
  <si>
    <t>営業収益</t>
  </si>
  <si>
    <t>営業外収益</t>
  </si>
  <si>
    <t>収益的支出</t>
  </si>
  <si>
    <t>水道事業費</t>
  </si>
  <si>
    <t>営業費用</t>
  </si>
  <si>
    <t>営業外費用</t>
  </si>
  <si>
    <t>特別損失</t>
  </si>
  <si>
    <t>資本的収入</t>
  </si>
  <si>
    <t>企業債</t>
  </si>
  <si>
    <t>工事負担金</t>
  </si>
  <si>
    <t>固定資産売却代金</t>
  </si>
  <si>
    <t>その他資本的収入</t>
  </si>
  <si>
    <t>資本的支出</t>
  </si>
  <si>
    <t>建設改良費</t>
  </si>
  <si>
    <t>種　　　　　　　別</t>
  </si>
  <si>
    <t>特別会計</t>
  </si>
  <si>
    <t>国民健康保険事業</t>
  </si>
  <si>
    <t>競輪事業</t>
  </si>
  <si>
    <t>公共用地先行取得事業</t>
  </si>
  <si>
    <t>公共下水道事業</t>
  </si>
  <si>
    <t>地方卸売市場事業</t>
  </si>
  <si>
    <t>水道事業会計</t>
  </si>
  <si>
    <t>歳入総額</t>
  </si>
  <si>
    <t>市税</t>
  </si>
  <si>
    <t>地方譲与税</t>
  </si>
  <si>
    <t>利子割交付金</t>
  </si>
  <si>
    <t>地方消費税交付金</t>
  </si>
  <si>
    <t>ゴルフ場利用税交付金</t>
  </si>
  <si>
    <t>自動車取得税交付金</t>
  </si>
  <si>
    <t>国有提供施設等所在市町村助成交付金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</si>
  <si>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</si>
  <si>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</si>
  <si>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</si>
  <si>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</si>
  <si>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</si>
  <si>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</si>
  <si>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</si>
  <si>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</si>
  <si>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繰入金</t>
  </si>
  <si>
    <t>市債</t>
  </si>
  <si>
    <t>歳出総額</t>
  </si>
  <si>
    <t>議会費</t>
  </si>
  <si>
    <t>総務費</t>
  </si>
  <si>
    <t>民生費</t>
  </si>
  <si>
    <t>衛生費</t>
  </si>
  <si>
    <t>労働費</t>
  </si>
  <si>
    <t>商工費</t>
  </si>
  <si>
    <t>観光費</t>
  </si>
  <si>
    <t>土木費</t>
  </si>
  <si>
    <t>消防費</t>
  </si>
  <si>
    <t>教育費</t>
  </si>
  <si>
    <t>災害復旧費</t>
  </si>
  <si>
    <t>公債費</t>
  </si>
  <si>
    <t>諸支出金</t>
  </si>
  <si>
    <t>借　　入　　先　　別</t>
  </si>
  <si>
    <t>総額</t>
    <rPh sb="0" eb="2">
      <t>ソウガク</t>
    </rPh>
    <phoneticPr fontId="1"/>
  </si>
  <si>
    <t>総務債</t>
    <rPh sb="0" eb="2">
      <t>ソウム</t>
    </rPh>
    <rPh sb="2" eb="3">
      <t>サイ</t>
    </rPh>
    <phoneticPr fontId="1"/>
  </si>
  <si>
    <t>民生債</t>
    <rPh sb="0" eb="2">
      <t>ミンセイ</t>
    </rPh>
    <rPh sb="2" eb="3">
      <t>サイ</t>
    </rPh>
    <phoneticPr fontId="1"/>
  </si>
  <si>
    <t>衛生債</t>
    <rPh sb="0" eb="2">
      <t>エイセイ</t>
    </rPh>
    <rPh sb="2" eb="3">
      <t>サイ</t>
    </rPh>
    <phoneticPr fontId="1"/>
  </si>
  <si>
    <t>労働債</t>
    <rPh sb="0" eb="2">
      <t>ロウドウ</t>
    </rPh>
    <rPh sb="2" eb="3">
      <t>サイ</t>
    </rPh>
    <phoneticPr fontId="1"/>
  </si>
  <si>
    <t>商工債</t>
    <rPh sb="0" eb="2">
      <t>ショウコウ</t>
    </rPh>
    <rPh sb="2" eb="3">
      <t>サイ</t>
    </rPh>
    <phoneticPr fontId="1"/>
  </si>
  <si>
    <t>観光債</t>
    <rPh sb="0" eb="2">
      <t>カンコウ</t>
    </rPh>
    <rPh sb="2" eb="3">
      <t>サイ</t>
    </rPh>
    <phoneticPr fontId="1"/>
  </si>
  <si>
    <t>土木債</t>
    <rPh sb="0" eb="2">
      <t>ドボク</t>
    </rPh>
    <rPh sb="2" eb="3">
      <t>サイ</t>
    </rPh>
    <phoneticPr fontId="1"/>
  </si>
  <si>
    <t>公営住宅債</t>
    <rPh sb="0" eb="2">
      <t>コウエイ</t>
    </rPh>
    <rPh sb="2" eb="4">
      <t>ジュウタク</t>
    </rPh>
    <rPh sb="4" eb="5">
      <t>サイ</t>
    </rPh>
    <phoneticPr fontId="1"/>
  </si>
  <si>
    <t>消防債</t>
    <rPh sb="0" eb="2">
      <t>ショウボウ</t>
    </rPh>
    <rPh sb="2" eb="3">
      <t>サイ</t>
    </rPh>
    <phoneticPr fontId="1"/>
  </si>
  <si>
    <t>教育債</t>
    <rPh sb="0" eb="2">
      <t>キョウイク</t>
    </rPh>
    <rPh sb="2" eb="3">
      <t>サイ</t>
    </rPh>
    <phoneticPr fontId="1"/>
  </si>
  <si>
    <t>災害復旧債</t>
    <rPh sb="0" eb="2">
      <t>サイガイ</t>
    </rPh>
    <rPh sb="2" eb="4">
      <t>フッキュウ</t>
    </rPh>
    <rPh sb="4" eb="5">
      <t>サイ</t>
    </rPh>
    <phoneticPr fontId="1"/>
  </si>
  <si>
    <t>市民税減税補てん債</t>
    <rPh sb="0" eb="3">
      <t>シミンゼイ</t>
    </rPh>
    <rPh sb="3" eb="5">
      <t>ゲンゼイ</t>
    </rPh>
    <rPh sb="5" eb="6">
      <t>ホテン</t>
    </rPh>
    <rPh sb="8" eb="9">
      <t>サイ</t>
    </rPh>
    <phoneticPr fontId="1"/>
  </si>
  <si>
    <t>臨時税収補てん債</t>
    <rPh sb="0" eb="2">
      <t>リンジ</t>
    </rPh>
    <rPh sb="2" eb="4">
      <t>ゼイシュウ</t>
    </rPh>
    <rPh sb="4" eb="5">
      <t>ホテン</t>
    </rPh>
    <rPh sb="7" eb="8">
      <t>サイ</t>
    </rPh>
    <phoneticPr fontId="1"/>
  </si>
  <si>
    <t>臨時財政対策債</t>
    <rPh sb="0" eb="2">
      <t>リンジ</t>
    </rPh>
    <rPh sb="2" eb="4">
      <t>ザイセイ</t>
    </rPh>
    <rPh sb="4" eb="6">
      <t>タイサクヒ</t>
    </rPh>
    <rPh sb="6" eb="7">
      <t>サイ</t>
    </rPh>
    <phoneticPr fontId="1"/>
  </si>
  <si>
    <t>特別会計</t>
    <rPh sb="0" eb="2">
      <t>トクベツ</t>
    </rPh>
    <rPh sb="2" eb="4">
      <t>カイケイ</t>
    </rPh>
    <phoneticPr fontId="1"/>
  </si>
  <si>
    <t>公共下水道事業債</t>
    <rPh sb="0" eb="2">
      <t>コウキョウ</t>
    </rPh>
    <rPh sb="2" eb="5">
      <t>ゲスイドウ</t>
    </rPh>
    <rPh sb="5" eb="7">
      <t>ジギョウ</t>
    </rPh>
    <rPh sb="7" eb="8">
      <t>サイ</t>
    </rPh>
    <phoneticPr fontId="1"/>
  </si>
  <si>
    <t>（１）　　自主財源および依存財源別年度比較表</t>
  </si>
  <si>
    <t>自主財源</t>
  </si>
  <si>
    <t>依存財源</t>
  </si>
  <si>
    <t>特定財源</t>
  </si>
  <si>
    <t>一般財源</t>
  </si>
  <si>
    <t>区　　　　　　　　　　　分</t>
  </si>
  <si>
    <t>決算年度中増減高</t>
  </si>
  <si>
    <t>決算年度末現在高</t>
  </si>
  <si>
    <t>財政調整基金</t>
  </si>
  <si>
    <t>（現金）</t>
  </si>
  <si>
    <t>減債基金</t>
  </si>
  <si>
    <t>〃</t>
  </si>
  <si>
    <t>（有価証券）</t>
  </si>
  <si>
    <t>福祉振興基金</t>
  </si>
  <si>
    <t>防火基金</t>
  </si>
  <si>
    <t>競輪事業基金</t>
  </si>
  <si>
    <t>下水道整備促進基金</t>
  </si>
  <si>
    <t>ふるさと水と土保全基金</t>
  </si>
  <si>
    <t>普　　　　　　通　　　　　　財　　　　　　産</t>
  </si>
  <si>
    <t>行　　　　　　政　　　　　　財　　　　　　産</t>
  </si>
  <si>
    <t>区　　　　　　分</t>
  </si>
  <si>
    <t>面　　　　　　積</t>
  </si>
  <si>
    <t>総数</t>
  </si>
  <si>
    <t>山林</t>
  </si>
  <si>
    <t>本庁舎敷地</t>
  </si>
  <si>
    <t>原野</t>
  </si>
  <si>
    <t>消防施設用地</t>
  </si>
  <si>
    <t>宅地</t>
  </si>
  <si>
    <t>学校用地</t>
  </si>
  <si>
    <t>鉱泉地</t>
  </si>
  <si>
    <t>公営住宅用地</t>
  </si>
  <si>
    <t>池沼</t>
  </si>
  <si>
    <t>公園用地</t>
  </si>
  <si>
    <t>墓地</t>
  </si>
  <si>
    <t>特別会計分</t>
  </si>
  <si>
    <t>（３）　　建　　　　　　　　　　　　　　　 物</t>
  </si>
  <si>
    <t>種　　　　　　別</t>
  </si>
  <si>
    <t>公園建物</t>
  </si>
  <si>
    <t>本庁舎</t>
  </si>
  <si>
    <t>消防建物</t>
  </si>
  <si>
    <t>学校建物</t>
  </si>
  <si>
    <t>普通財産建物</t>
  </si>
  <si>
    <t>公営住宅</t>
  </si>
  <si>
    <t>樹　　　　　種</t>
  </si>
  <si>
    <t>総　　数</t>
  </si>
  <si>
    <t>杉</t>
  </si>
  <si>
    <t>檜</t>
  </si>
  <si>
    <t>松</t>
  </si>
  <si>
    <t>く ぬ ぎ</t>
  </si>
  <si>
    <t>竹　　林</t>
  </si>
  <si>
    <t>そ の 他</t>
  </si>
  <si>
    <t>資料 … 農林水産課</t>
  </si>
  <si>
    <t>財政融資資金</t>
    <rPh sb="0" eb="2">
      <t>ザイセイ</t>
    </rPh>
    <rPh sb="2" eb="4">
      <t>ユウシ</t>
    </rPh>
    <rPh sb="4" eb="6">
      <t>シキン</t>
    </rPh>
    <phoneticPr fontId="1"/>
  </si>
  <si>
    <t>介護保険給付費準備基金</t>
  </si>
  <si>
    <t>国県補助金</t>
  </si>
  <si>
    <t>配当割交付金</t>
  </si>
  <si>
    <t>株式等譲渡所得割交付金</t>
  </si>
  <si>
    <t>介護保険事業</t>
  </si>
  <si>
    <t>財政融資資金</t>
  </si>
  <si>
    <t>大分県</t>
  </si>
  <si>
    <t>市中銀行</t>
  </si>
  <si>
    <t>市町村振興協会</t>
  </si>
  <si>
    <t>全国市有物件災害共済会</t>
  </si>
  <si>
    <t>保険会社</t>
  </si>
  <si>
    <t>配当割交付金</t>
    <rPh sb="0" eb="2">
      <t>ハイトウ</t>
    </rPh>
    <rPh sb="2" eb="3">
      <t>ワリ</t>
    </rPh>
    <rPh sb="3" eb="6">
      <t>コウフキン</t>
    </rPh>
    <phoneticPr fontId="8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</si>
  <si>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8"/>
  </si>
  <si>
    <t>一般・特別会計</t>
    <rPh sb="0" eb="2">
      <t>イッパン</t>
    </rPh>
    <rPh sb="3" eb="5">
      <t>トクベツ</t>
    </rPh>
    <rPh sb="5" eb="7">
      <t>カイケイ</t>
    </rPh>
    <phoneticPr fontId="8"/>
  </si>
  <si>
    <t>水道事業会計</t>
    <rPh sb="0" eb="2">
      <t>スイドウ</t>
    </rPh>
    <rPh sb="2" eb="4">
      <t>ジギョウ</t>
    </rPh>
    <rPh sb="4" eb="6">
      <t>カイケイ</t>
    </rPh>
    <phoneticPr fontId="1"/>
  </si>
  <si>
    <t>年</t>
    <rPh sb="0" eb="1">
      <t>ネン</t>
    </rPh>
    <phoneticPr fontId="3"/>
  </si>
  <si>
    <t>農林水産業費</t>
    <rPh sb="4" eb="5">
      <t>ギョウ</t>
    </rPh>
    <phoneticPr fontId="8"/>
  </si>
  <si>
    <t>農林水産業債</t>
    <rPh sb="0" eb="4">
      <t>ノウリンスイサン</t>
    </rPh>
    <rPh sb="4" eb="5">
      <t>ギョウ</t>
    </rPh>
    <rPh sb="5" eb="6">
      <t>サイ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</si>
  <si>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</si>
  <si>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</si>
  <si>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</si>
  <si>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</si>
  <si>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</si>
  <si>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</si>
  <si>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</si>
  <si>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</si>
  <si>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退職手当債</t>
    <rPh sb="0" eb="2">
      <t>タイショク</t>
    </rPh>
    <rPh sb="2" eb="4">
      <t>テアテ</t>
    </rPh>
    <rPh sb="4" eb="5">
      <t>サイ</t>
    </rPh>
    <phoneticPr fontId="5"/>
  </si>
  <si>
    <t>減収補てん債</t>
    <rPh sb="0" eb="2">
      <t>ゲンシュウ</t>
    </rPh>
    <rPh sb="2" eb="3">
      <t>ホ</t>
    </rPh>
    <rPh sb="5" eb="6">
      <t>サイ</t>
    </rPh>
    <phoneticPr fontId="5"/>
  </si>
  <si>
    <t>前年度末現在高</t>
  </si>
  <si>
    <t>ｺﾝﾍﾞﾝｼｮﾝ振興基金</t>
    <rPh sb="8" eb="10">
      <t>シンコウ</t>
    </rPh>
    <rPh sb="10" eb="12">
      <t>キキン</t>
    </rPh>
    <phoneticPr fontId="8"/>
  </si>
  <si>
    <t>後期高齢者医療</t>
    <rPh sb="0" eb="2">
      <t>コウキ</t>
    </rPh>
    <rPh sb="2" eb="5">
      <t>コウレイシャ</t>
    </rPh>
    <rPh sb="5" eb="7">
      <t>イリョウ</t>
    </rPh>
    <phoneticPr fontId="8"/>
  </si>
  <si>
    <t>旧簡易生命保険資金</t>
    <rPh sb="0" eb="1">
      <t>キュウ</t>
    </rPh>
    <phoneticPr fontId="9"/>
  </si>
  <si>
    <t>旧郵便貯金資金</t>
    <rPh sb="0" eb="1">
      <t>キュウ</t>
    </rPh>
    <phoneticPr fontId="9"/>
  </si>
  <si>
    <t>湯のまち別府ふるさと応援基金</t>
    <rPh sb="0" eb="1">
      <t>ユ</t>
    </rPh>
    <rPh sb="4" eb="6">
      <t>ベップ</t>
    </rPh>
    <rPh sb="10" eb="12">
      <t>オウエン</t>
    </rPh>
    <rPh sb="12" eb="14">
      <t>キキン</t>
    </rPh>
    <phoneticPr fontId="8"/>
  </si>
  <si>
    <t>予備費</t>
    <rPh sb="0" eb="3">
      <t>ヨビヒ</t>
    </rPh>
    <phoneticPr fontId="3"/>
  </si>
  <si>
    <t>１９．  財　　政</t>
  </si>
  <si>
    <t>-</t>
  </si>
  <si>
    <t>公共施設再編整備基金</t>
    <rPh sb="0" eb="2">
      <t>コウキョウ</t>
    </rPh>
    <rPh sb="2" eb="4">
      <t>シセツ</t>
    </rPh>
    <rPh sb="4" eb="6">
      <t>サイヘン</t>
    </rPh>
    <rPh sb="6" eb="8">
      <t>セイビ</t>
    </rPh>
    <phoneticPr fontId="8"/>
  </si>
  <si>
    <t>競輪施設整備基金</t>
    <rPh sb="0" eb="2">
      <t>ケイリン</t>
    </rPh>
    <rPh sb="2" eb="4">
      <t>シセツ</t>
    </rPh>
    <rPh sb="4" eb="6">
      <t>セイビ</t>
    </rPh>
    <rPh sb="6" eb="8">
      <t>キキン</t>
    </rPh>
    <phoneticPr fontId="8"/>
  </si>
  <si>
    <t>（単位 ： ㎡）</t>
  </si>
  <si>
    <t>６．　　市　　営　　競　　輪　　売　　上　　状　　況</t>
    <phoneticPr fontId="1"/>
  </si>
  <si>
    <t>年　度　 ・ 　月</t>
    <phoneticPr fontId="1"/>
  </si>
  <si>
    <t>資料 … 公営競技事務所</t>
    <rPh sb="5" eb="7">
      <t>コウエイ</t>
    </rPh>
    <rPh sb="7" eb="9">
      <t>キョウギ</t>
    </rPh>
    <rPh sb="9" eb="11">
      <t>ジム</t>
    </rPh>
    <rPh sb="11" eb="12">
      <t>ショ</t>
    </rPh>
    <phoneticPr fontId="1"/>
  </si>
  <si>
    <t>平　　成　　２１　  年　　度</t>
    <phoneticPr fontId="10"/>
  </si>
  <si>
    <t>－</t>
    <phoneticPr fontId="3"/>
  </si>
  <si>
    <t>－</t>
    <phoneticPr fontId="3"/>
  </si>
  <si>
    <t>企業債償還金</t>
    <phoneticPr fontId="10"/>
  </si>
  <si>
    <t>地方公営企業等金融機構資金</t>
    <rPh sb="0" eb="2">
      <t>チホウ</t>
    </rPh>
    <rPh sb="6" eb="7">
      <t>トウ</t>
    </rPh>
    <rPh sb="9" eb="11">
      <t>キコウ</t>
    </rPh>
    <rPh sb="11" eb="13">
      <t>シキン</t>
    </rPh>
    <phoneticPr fontId="9"/>
  </si>
  <si>
    <t>（４）　　市　　　　　　　有　　　　　　　林</t>
    <phoneticPr fontId="8"/>
  </si>
  <si>
    <t>５．　　目　　的　　別　　市　　債　　現　　債　　高</t>
    <phoneticPr fontId="1"/>
  </si>
  <si>
    <t>（２）　　特定財源および一般財源別年度比較表</t>
    <phoneticPr fontId="8"/>
  </si>
  <si>
    <t>資料 … 財   政   課</t>
    <rPh sb="5" eb="6">
      <t>ザイ</t>
    </rPh>
    <rPh sb="9" eb="10">
      <t>セイ</t>
    </rPh>
    <rPh sb="13" eb="14">
      <t>カ</t>
    </rPh>
    <phoneticPr fontId="8"/>
  </si>
  <si>
    <t>８．　　市　　有　　財　　産　　調　　べ</t>
    <phoneticPr fontId="8"/>
  </si>
  <si>
    <t>資料 …財政課</t>
    <rPh sb="4" eb="6">
      <t>ザイセイ</t>
    </rPh>
    <rPh sb="6" eb="7">
      <t>カ</t>
    </rPh>
    <phoneticPr fontId="8"/>
  </si>
  <si>
    <t>資料 … 財政課</t>
    <rPh sb="5" eb="7">
      <t>ザイセイ</t>
    </rPh>
    <rPh sb="7" eb="8">
      <t>カ</t>
    </rPh>
    <phoneticPr fontId="8"/>
  </si>
  <si>
    <t>資料 … 総務課</t>
    <rPh sb="5" eb="7">
      <t>ソウム</t>
    </rPh>
    <rPh sb="7" eb="8">
      <t>カ</t>
    </rPh>
    <phoneticPr fontId="8"/>
  </si>
  <si>
    <t>（単位 ： ㎡）</t>
    <phoneticPr fontId="1"/>
  </si>
  <si>
    <t>（１）　　基　　　　　　　　　　　　　　　 金</t>
    <rPh sb="5" eb="6">
      <t>モト</t>
    </rPh>
    <rPh sb="22" eb="23">
      <t>キン</t>
    </rPh>
    <phoneticPr fontId="8"/>
  </si>
  <si>
    <t>４</t>
    <phoneticPr fontId="3"/>
  </si>
  <si>
    <t>会　　　計　　　名</t>
    <rPh sb="0" eb="1">
      <t>カイ</t>
    </rPh>
    <rPh sb="4" eb="5">
      <t>ケイ</t>
    </rPh>
    <rPh sb="8" eb="9">
      <t>メイ</t>
    </rPh>
    <phoneticPr fontId="1"/>
  </si>
  <si>
    <t>会　　計　　名</t>
    <rPh sb="0" eb="1">
      <t>カイ</t>
    </rPh>
    <rPh sb="3" eb="4">
      <t>ケイ</t>
    </rPh>
    <rPh sb="6" eb="7">
      <t>メイ</t>
    </rPh>
    <phoneticPr fontId="1"/>
  </si>
  <si>
    <t>区　　　　　　　　分</t>
    <rPh sb="0" eb="1">
      <t>ク</t>
    </rPh>
    <rPh sb="9" eb="10">
      <t>ブン</t>
    </rPh>
    <phoneticPr fontId="1"/>
  </si>
  <si>
    <t>科　　　　目　　　　名</t>
    <rPh sb="0" eb="1">
      <t>カ</t>
    </rPh>
    <rPh sb="5" eb="6">
      <t>メ</t>
    </rPh>
    <rPh sb="10" eb="11">
      <t>メイ</t>
    </rPh>
    <phoneticPr fontId="1"/>
  </si>
  <si>
    <t>区　　　　　　　　　　分</t>
    <rPh sb="0" eb="1">
      <t>ク</t>
    </rPh>
    <rPh sb="11" eb="12">
      <t>ブン</t>
    </rPh>
    <phoneticPr fontId="8"/>
  </si>
  <si>
    <t>（単位 ： 千円）</t>
    <phoneticPr fontId="8"/>
  </si>
  <si>
    <t>スポーツ振興基金</t>
    <phoneticPr fontId="8"/>
  </si>
  <si>
    <t>国民健康保険基金</t>
    <phoneticPr fontId="8"/>
  </si>
  <si>
    <t>総　　　　　　　　　　額</t>
    <phoneticPr fontId="8"/>
  </si>
  <si>
    <t>－</t>
    <phoneticPr fontId="1"/>
  </si>
  <si>
    <t>（２）　　土　　　　　　　　　　　　　　　 地</t>
  </si>
  <si>
    <t>1.　　別　　府　　市　　の　　決　　算　　額　　の　　推　　移</t>
    <rPh sb="4" eb="5">
      <t>ベツ</t>
    </rPh>
    <rPh sb="7" eb="8">
      <t>フ</t>
    </rPh>
    <rPh sb="10" eb="11">
      <t>シ</t>
    </rPh>
    <rPh sb="16" eb="17">
      <t>ケッ</t>
    </rPh>
    <rPh sb="19" eb="20">
      <t>サン</t>
    </rPh>
    <rPh sb="22" eb="23">
      <t>ガク</t>
    </rPh>
    <rPh sb="28" eb="29">
      <t>スイ</t>
    </rPh>
    <rPh sb="31" eb="32">
      <t>ワタル</t>
    </rPh>
    <phoneticPr fontId="1"/>
  </si>
  <si>
    <r>
      <t xml:space="preserve">歳　　　入
</t>
    </r>
    <r>
      <rPr>
        <sz val="10"/>
        <rFont val="ＭＳ Ｐゴシック"/>
        <family val="3"/>
        <charset val="128"/>
      </rPr>
      <t>(千円）</t>
    </r>
    <rPh sb="7" eb="9">
      <t>センエン</t>
    </rPh>
    <phoneticPr fontId="8"/>
  </si>
  <si>
    <r>
      <t>歳　　　出</t>
    </r>
    <r>
      <rPr>
        <sz val="10"/>
        <rFont val="ＭＳ Ｐゴシック"/>
        <family val="3"/>
        <charset val="128"/>
      </rPr>
      <t xml:space="preserve">
(千円）</t>
    </r>
    <rPh sb="7" eb="9">
      <t>センエン</t>
    </rPh>
    <phoneticPr fontId="8"/>
  </si>
  <si>
    <r>
      <t xml:space="preserve">差　　　引
</t>
    </r>
    <r>
      <rPr>
        <sz val="10"/>
        <rFont val="ＭＳ Ｐゴシック"/>
        <family val="3"/>
        <charset val="128"/>
      </rPr>
      <t>(千円）</t>
    </r>
    <rPh sb="7" eb="9">
      <t>センエン</t>
    </rPh>
    <phoneticPr fontId="8"/>
  </si>
  <si>
    <t>２．　　別　府　市　一　般　会　計　歳　入　歳　出　予　算　お　よ　び　決　算</t>
    <rPh sb="4" eb="5">
      <t>ベツ</t>
    </rPh>
    <rPh sb="6" eb="7">
      <t>フ</t>
    </rPh>
    <rPh sb="8" eb="9">
      <t>シ</t>
    </rPh>
    <rPh sb="10" eb="11">
      <t>イッ</t>
    </rPh>
    <phoneticPr fontId="8"/>
  </si>
  <si>
    <t>売 上 累 計　(千円）</t>
    <rPh sb="9" eb="11">
      <t>センエン</t>
    </rPh>
    <phoneticPr fontId="1"/>
  </si>
  <si>
    <t>売　 上 　高　 (千円）</t>
    <rPh sb="10" eb="12">
      <t>センエン</t>
    </rPh>
    <phoneticPr fontId="1"/>
  </si>
  <si>
    <t>３．　　　別 府 市 水 道 事 業 会 計 歳 入 歳 出 予 算 お よ び 決 算</t>
    <rPh sb="5" eb="6">
      <t>ベツ</t>
    </rPh>
    <rPh sb="7" eb="8">
      <t>フ</t>
    </rPh>
    <rPh sb="9" eb="10">
      <t>シ</t>
    </rPh>
    <rPh sb="11" eb="12">
      <t>ミズ</t>
    </rPh>
    <phoneticPr fontId="3"/>
  </si>
  <si>
    <r>
      <t>決算額</t>
    </r>
    <r>
      <rPr>
        <sz val="10"/>
        <rFont val="ＭＳ Ｐゴシック"/>
        <family val="3"/>
        <charset val="128"/>
      </rPr>
      <t>(千円）</t>
    </r>
    <rPh sb="4" eb="6">
      <t>センエン</t>
    </rPh>
    <phoneticPr fontId="8"/>
  </si>
  <si>
    <r>
      <t>構成率</t>
    </r>
    <r>
      <rPr>
        <sz val="10"/>
        <rFont val="ＭＳ Ｐゴシック"/>
        <family val="3"/>
        <charset val="128"/>
      </rPr>
      <t>(%)</t>
    </r>
    <phoneticPr fontId="8"/>
  </si>
  <si>
    <t>別府市の決算額の推移</t>
    <rPh sb="0" eb="3">
      <t>ベップシ</t>
    </rPh>
    <rPh sb="4" eb="5">
      <t>ケツ</t>
    </rPh>
    <rPh sb="5" eb="6">
      <t>ザン</t>
    </rPh>
    <rPh sb="6" eb="7">
      <t>ガク</t>
    </rPh>
    <rPh sb="8" eb="10">
      <t>スイイ</t>
    </rPh>
    <phoneticPr fontId="1"/>
  </si>
  <si>
    <t>別府市一般会計歳入歳出予算および決算</t>
    <rPh sb="0" eb="3">
      <t>ベップシ</t>
    </rPh>
    <rPh sb="3" eb="5">
      <t>イッパン</t>
    </rPh>
    <rPh sb="5" eb="7">
      <t>カイケイ</t>
    </rPh>
    <rPh sb="7" eb="9">
      <t>サイニュウ</t>
    </rPh>
    <rPh sb="9" eb="11">
      <t>サイシュツ</t>
    </rPh>
    <rPh sb="11" eb="13">
      <t>ヨサン</t>
    </rPh>
    <rPh sb="16" eb="18">
      <t>ケッサン</t>
    </rPh>
    <phoneticPr fontId="1"/>
  </si>
  <si>
    <t>別府市水道事業会計歳入歳出予算および決算</t>
    <rPh sb="0" eb="3">
      <t>ベップシ</t>
    </rPh>
    <rPh sb="3" eb="5">
      <t>スイドウ</t>
    </rPh>
    <rPh sb="5" eb="7">
      <t>ジギョウ</t>
    </rPh>
    <rPh sb="7" eb="9">
      <t>カイケイ</t>
    </rPh>
    <rPh sb="9" eb="11">
      <t>サイニュウ</t>
    </rPh>
    <rPh sb="11" eb="13">
      <t>サイシュツ</t>
    </rPh>
    <rPh sb="13" eb="15">
      <t>ヨサン</t>
    </rPh>
    <rPh sb="18" eb="20">
      <t>ケッサン</t>
    </rPh>
    <phoneticPr fontId="1"/>
  </si>
  <si>
    <t>平成３０年度</t>
    <rPh sb="0" eb="2">
      <t>ヘイセイ</t>
    </rPh>
    <rPh sb="4" eb="5">
      <t>ネン</t>
    </rPh>
    <rPh sb="5" eb="6">
      <t>ド</t>
    </rPh>
    <phoneticPr fontId="8"/>
  </si>
  <si>
    <t>平　 成 　３０　 年　 度</t>
    <phoneticPr fontId="1"/>
  </si>
  <si>
    <t>平　 成 　２９　 年　 度</t>
    <phoneticPr fontId="1"/>
  </si>
  <si>
    <t>面　　　　 積　（ｈａ）</t>
    <phoneticPr fontId="8"/>
  </si>
  <si>
    <t>比　　　　 率　（％）</t>
    <phoneticPr fontId="8"/>
  </si>
  <si>
    <t>平成３１年</t>
    <rPh sb="0" eb="2">
      <t>ヘイセイ</t>
    </rPh>
    <rPh sb="4" eb="5">
      <t>ネン</t>
    </rPh>
    <phoneticPr fontId="1"/>
  </si>
  <si>
    <t>平　　成　　３０ 年　　度</t>
    <phoneticPr fontId="10"/>
  </si>
  <si>
    <t>当初予算額</t>
    <phoneticPr fontId="1"/>
  </si>
  <si>
    <t>べっぷ未来共創基金</t>
    <rPh sb="3" eb="5">
      <t>ミライ</t>
    </rPh>
    <rPh sb="5" eb="6">
      <t>キョウ</t>
    </rPh>
    <rPh sb="6" eb="7">
      <t>ソウ</t>
    </rPh>
    <rPh sb="7" eb="9">
      <t>キキン</t>
    </rPh>
    <phoneticPr fontId="8"/>
  </si>
  <si>
    <t>特別利益</t>
    <rPh sb="2" eb="4">
      <t>リエキ</t>
    </rPh>
    <phoneticPr fontId="1"/>
  </si>
  <si>
    <t>－</t>
    <phoneticPr fontId="1"/>
  </si>
  <si>
    <t>－</t>
    <phoneticPr fontId="1"/>
  </si>
  <si>
    <t>－</t>
  </si>
  <si>
    <t>平　　成　　３０　年　　度</t>
    <phoneticPr fontId="8"/>
  </si>
  <si>
    <t>令　　和　　元　年　　度</t>
    <rPh sb="0" eb="1">
      <t>レイ</t>
    </rPh>
    <rPh sb="3" eb="4">
      <t>ワ</t>
    </rPh>
    <rPh sb="6" eb="7">
      <t>ガン</t>
    </rPh>
    <phoneticPr fontId="8"/>
  </si>
  <si>
    <t>令和２年度</t>
    <rPh sb="0" eb="2">
      <t>レイワ</t>
    </rPh>
    <phoneticPr fontId="8"/>
  </si>
  <si>
    <t>予 算 現 額</t>
    <phoneticPr fontId="8"/>
  </si>
  <si>
    <t>法人事業税交付金</t>
    <rPh sb="0" eb="2">
      <t>ホウジン</t>
    </rPh>
    <rPh sb="2" eb="5">
      <t>ジギョウゼイ</t>
    </rPh>
    <phoneticPr fontId="1"/>
  </si>
  <si>
    <t>環境性能割交付金</t>
    <rPh sb="0" eb="5">
      <t>カンキョウセイノウワリ</t>
    </rPh>
    <rPh sb="5" eb="8">
      <t>コウフキン</t>
    </rPh>
    <phoneticPr fontId="1"/>
  </si>
  <si>
    <t>４．　　市　 債　 借　 入　 先　 別　 現　 債　 高</t>
    <phoneticPr fontId="9"/>
  </si>
  <si>
    <t>平 成 ２９年 度</t>
    <phoneticPr fontId="1"/>
  </si>
  <si>
    <t>平 成 ３０年 度</t>
    <phoneticPr fontId="1"/>
  </si>
  <si>
    <t>令 和 元年 度</t>
    <rPh sb="0" eb="1">
      <t>レイ</t>
    </rPh>
    <rPh sb="2" eb="3">
      <t>ワ</t>
    </rPh>
    <rPh sb="4" eb="5">
      <t>ガン</t>
    </rPh>
    <phoneticPr fontId="1"/>
  </si>
  <si>
    <t>一般会計</t>
    <phoneticPr fontId="1"/>
  </si>
  <si>
    <t>-</t>
    <phoneticPr fontId="1"/>
  </si>
  <si>
    <t>都市職員共済組合</t>
    <phoneticPr fontId="9"/>
  </si>
  <si>
    <t>平 成 ２９ 年 度</t>
    <phoneticPr fontId="1"/>
  </si>
  <si>
    <t>平 成 ３０ 年 度</t>
    <phoneticPr fontId="1"/>
  </si>
  <si>
    <t>-</t>
    <phoneticPr fontId="1"/>
  </si>
  <si>
    <t>７．　　一　般　会　計　財　源　別　年　度　比　較　表</t>
    <phoneticPr fontId="8"/>
  </si>
  <si>
    <t>平　 成 　２９　 年　 度</t>
    <phoneticPr fontId="1"/>
  </si>
  <si>
    <t>平　 成 　３０　 年　 度</t>
    <phoneticPr fontId="1"/>
  </si>
  <si>
    <t>環境性能割交付金</t>
    <rPh sb="0" eb="8">
      <t>カンキョウセイノウワリコウフキン</t>
    </rPh>
    <phoneticPr fontId="1"/>
  </si>
  <si>
    <t>森林環境譲与税基金</t>
    <rPh sb="0" eb="4">
      <t>シンリンカンキョウ</t>
    </rPh>
    <rPh sb="4" eb="7">
      <t>ジョウヨゼイ</t>
    </rPh>
    <rPh sb="7" eb="9">
      <t>キキン</t>
    </rPh>
    <phoneticPr fontId="8"/>
  </si>
  <si>
    <t>令和２年３月末日現在</t>
    <rPh sb="0" eb="2">
      <t>レイワ</t>
    </rPh>
    <rPh sb="3" eb="4">
      <t>ネン</t>
    </rPh>
    <rPh sb="5" eb="6">
      <t>ガツ</t>
    </rPh>
    <rPh sb="6" eb="7">
      <t>マツ</t>
    </rPh>
    <rPh sb="7" eb="8">
      <t>ジツ</t>
    </rPh>
    <rPh sb="8" eb="10">
      <t>ゲンザイ</t>
    </rPh>
    <phoneticPr fontId="8"/>
  </si>
  <si>
    <t>令和２年４月1日現在</t>
    <rPh sb="0" eb="2">
      <t>レイワ</t>
    </rPh>
    <rPh sb="3" eb="4">
      <t>ネン</t>
    </rPh>
    <phoneticPr fontId="3"/>
  </si>
  <si>
    <t xml:space="preserve">  ◎</t>
  </si>
  <si>
    <t>２</t>
    <phoneticPr fontId="3"/>
  </si>
  <si>
    <t>９</t>
    <phoneticPr fontId="3"/>
  </si>
  <si>
    <t>３</t>
    <phoneticPr fontId="3"/>
  </si>
  <si>
    <t>０</t>
    <phoneticPr fontId="3"/>
  </si>
  <si>
    <t>1</t>
    <phoneticPr fontId="3"/>
  </si>
  <si>
    <t>令和２年</t>
    <rPh sb="0" eb="2">
      <t>レイワ</t>
    </rPh>
    <rPh sb="3" eb="4">
      <t>ネン</t>
    </rPh>
    <phoneticPr fontId="1"/>
  </si>
  <si>
    <t>－</t>
    <phoneticPr fontId="1"/>
  </si>
  <si>
    <t>令和元年度</t>
    <rPh sb="0" eb="5">
      <t>レイワガンネンド</t>
    </rPh>
    <phoneticPr fontId="11"/>
  </si>
  <si>
    <t>令　　和　　元 年　　度</t>
    <rPh sb="0" eb="1">
      <t>レイ</t>
    </rPh>
    <rPh sb="3" eb="4">
      <t>ワ</t>
    </rPh>
    <rPh sb="6" eb="7">
      <t>ガン</t>
    </rPh>
    <phoneticPr fontId="10"/>
  </si>
  <si>
    <t>令和２年度</t>
    <rPh sb="0" eb="2">
      <t>レイワ</t>
    </rPh>
    <rPh sb="3" eb="5">
      <t>ネンド</t>
    </rPh>
    <phoneticPr fontId="10"/>
  </si>
  <si>
    <t>資料 … 上下水道局</t>
  </si>
  <si>
    <t>上下水道局</t>
    <rPh sb="0" eb="1">
      <t>ウエ</t>
    </rPh>
    <rPh sb="1" eb="2">
      <t>シタ</t>
    </rPh>
    <phoneticPr fontId="1"/>
  </si>
  <si>
    <t>令 和 元年 度</t>
    <rPh sb="0" eb="1">
      <t>レイ</t>
    </rPh>
    <rPh sb="2" eb="3">
      <t>ワ</t>
    </rPh>
    <rPh sb="4" eb="6">
      <t>ガンネン</t>
    </rPh>
    <rPh sb="7" eb="8">
      <t>ド</t>
    </rPh>
    <phoneticPr fontId="1"/>
  </si>
  <si>
    <t>令　 和 　元　 年　 度</t>
    <rPh sb="0" eb="1">
      <t>レイ</t>
    </rPh>
    <rPh sb="3" eb="4">
      <t>ワ</t>
    </rPh>
    <rPh sb="6" eb="7">
      <t>ガン</t>
    </rPh>
    <phoneticPr fontId="8"/>
  </si>
  <si>
    <t>上下水道局</t>
    <rPh sb="0" eb="5">
      <t>ジョウゲスイドウキョク</t>
    </rPh>
    <phoneticPr fontId="8"/>
  </si>
  <si>
    <t>資料 …</t>
  </si>
  <si>
    <t>財政課</t>
    <rPh sb="0" eb="2">
      <t>ザイセイ</t>
    </rPh>
    <rPh sb="2" eb="3">
      <t>カ</t>
    </rPh>
    <phoneticPr fontId="8"/>
  </si>
  <si>
    <t>水道事業会計</t>
    <rPh sb="0" eb="2">
      <t>スイドウ</t>
    </rPh>
    <rPh sb="2" eb="4">
      <t>ジギョウ</t>
    </rPh>
    <rPh sb="4" eb="6">
      <t>カイケイ</t>
    </rPh>
    <phoneticPr fontId="9"/>
  </si>
  <si>
    <t>財政課</t>
    <rPh sb="0" eb="2">
      <t>ザイセイ</t>
    </rPh>
    <rPh sb="2" eb="3">
      <t>カ</t>
    </rPh>
    <phoneticPr fontId="9"/>
  </si>
  <si>
    <t xml:space="preserve"> 資料 …</t>
    <rPh sb="1" eb="3">
      <t>シリョウ</t>
    </rPh>
    <phoneticPr fontId="1"/>
  </si>
  <si>
    <t>※ ◎は特別競輪（ＧⅡ）を含む。</t>
    <rPh sb="4" eb="6">
      <t>トクベツ</t>
    </rPh>
    <phoneticPr fontId="1"/>
  </si>
  <si>
    <t>令和元年度末現在</t>
    <rPh sb="0" eb="2">
      <t>レイワ</t>
    </rPh>
    <rPh sb="2" eb="3">
      <t>ガン</t>
    </rPh>
    <rPh sb="3" eb="6">
      <t>ネンドマツ</t>
    </rPh>
    <phoneticPr fontId="4"/>
  </si>
  <si>
    <r>
      <t>構成率</t>
    </r>
    <r>
      <rPr>
        <sz val="10"/>
        <rFont val="ＭＳ Ｐゴシック"/>
        <family val="3"/>
        <charset val="128"/>
      </rPr>
      <t>(%)</t>
    </r>
    <phoneticPr fontId="8"/>
  </si>
  <si>
    <r>
      <t xml:space="preserve">前年対比率
</t>
    </r>
    <r>
      <rPr>
        <sz val="11"/>
        <rFont val="ＭＳ Ｐゴシック"/>
        <family val="3"/>
        <charset val="128"/>
      </rPr>
      <t>(%)</t>
    </r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</si>
</sst>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);[Red]\(#,##0\)"/>
    <numFmt numFmtId="177" formatCode="#,##0;&quot;△ &quot;#,##0"/>
    <numFmt numFmtId="178" formatCode="#,##0.0;&quot;△ &quot;#,##0.0"/>
    <numFmt numFmtId="179" formatCode="#,##0.00;&quot;△ &quot;#,##0.00"/>
    <numFmt numFmtId="180" formatCode="0_);[Red]\(0\)"/>
    <numFmt numFmtId="181" formatCode="0.0_ "/>
    <numFmt numFmtId="182" formatCode="0.0%"/>
    <numFmt numFmtId="183" formatCode="0.0"/>
    <numFmt numFmtId="184" formatCode="0.0_);[Red]\(0.0\)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4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7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7" fillId="0" borderId="0"/>
    <xf numFmtId="0" fontId="29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272">
    <xf numFmtId="0" fontId="0" fillId="0" borderId="0" xfId="0"/>
    <xf numFmtId="0" fontId="6" fillId="0" borderId="0" xfId="0" applyFont="1" applyFill="1" applyAlignment="1">
      <alignment horizontal="center" vertical="center"/>
    </xf>
    <xf numFmtId="181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Alignment="1">
      <alignment horizontal="right"/>
    </xf>
    <xf numFmtId="181" fontId="6" fillId="0" borderId="0" xfId="0" applyNumberFormat="1" applyFont="1" applyFill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2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6" fillId="0" borderId="0" xfId="43" applyFont="1" applyFill="1" applyBorder="1" applyAlignment="1">
      <alignment horizontal="center" vertical="center"/>
    </xf>
    <xf numFmtId="179" fontId="6" fillId="0" borderId="0" xfId="43" applyNumberFormat="1" applyFont="1" applyFill="1" applyBorder="1" applyAlignment="1">
      <alignment horizontal="right" vertical="center"/>
    </xf>
    <xf numFmtId="0" fontId="4" fillId="0" borderId="11" xfId="43" applyFont="1" applyFill="1" applyBorder="1" applyAlignment="1">
      <alignment horizontal="center" vertical="center"/>
    </xf>
    <xf numFmtId="0" fontId="4" fillId="0" borderId="11" xfId="43" applyFont="1" applyFill="1" applyBorder="1" applyAlignment="1">
      <alignment vertical="center"/>
    </xf>
    <xf numFmtId="0" fontId="6" fillId="0" borderId="18" xfId="43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8" fontId="4" fillId="0" borderId="0" xfId="34" applyFont="1" applyFill="1" applyBorder="1" applyAlignment="1">
      <alignment horizontal="right" vertical="center"/>
    </xf>
    <xf numFmtId="0" fontId="0" fillId="0" borderId="0" xfId="0" applyFont="1"/>
    <xf numFmtId="0" fontId="4" fillId="0" borderId="19" xfId="43" applyFont="1" applyFill="1" applyBorder="1" applyAlignment="1">
      <alignment horizontal="center" vertical="center"/>
    </xf>
    <xf numFmtId="0" fontId="4" fillId="0" borderId="20" xfId="43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43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 indent="1"/>
    </xf>
    <xf numFmtId="177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11" xfId="0" applyNumberFormat="1" applyFont="1" applyFill="1" applyBorder="1" applyAlignment="1">
      <alignment horizontal="right" vertical="center"/>
    </xf>
    <xf numFmtId="49" fontId="4" fillId="0" borderId="11" xfId="0" applyNumberFormat="1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right"/>
    </xf>
    <xf numFmtId="0" fontId="4" fillId="0" borderId="1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indent="1"/>
    </xf>
    <xf numFmtId="0" fontId="6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2" xfId="0" applyFont="1" applyFill="1" applyBorder="1" applyAlignment="1">
      <alignment horizontal="center" vertical="center"/>
    </xf>
    <xf numFmtId="177" fontId="4" fillId="0" borderId="15" xfId="0" applyNumberFormat="1" applyFont="1" applyFill="1" applyBorder="1" applyAlignment="1">
      <alignment horizontal="right" vertical="center"/>
    </xf>
    <xf numFmtId="177" fontId="6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distributed" vertical="center" indent="1"/>
    </xf>
    <xf numFmtId="0" fontId="0" fillId="0" borderId="10" xfId="0" applyFont="1" applyFill="1" applyBorder="1" applyAlignment="1">
      <alignment horizontal="distributed" vertical="center" indent="1"/>
    </xf>
    <xf numFmtId="177" fontId="6" fillId="0" borderId="18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distributed" vertical="center"/>
    </xf>
    <xf numFmtId="176" fontId="4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77" fontId="6" fillId="0" borderId="13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distributed" vertical="center" indent="1"/>
    </xf>
    <xf numFmtId="177" fontId="6" fillId="0" borderId="0" xfId="34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distributed" vertical="center"/>
    </xf>
    <xf numFmtId="0" fontId="4" fillId="0" borderId="21" xfId="43" applyFont="1" applyFill="1" applyBorder="1" applyAlignment="1">
      <alignment horizontal="center" vertical="center"/>
    </xf>
    <xf numFmtId="0" fontId="4" fillId="0" borderId="0" xfId="43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43" applyFont="1" applyFill="1" applyAlignment="1">
      <alignment horizontal="center" vertical="center"/>
    </xf>
    <xf numFmtId="179" fontId="4" fillId="0" borderId="0" xfId="43" applyNumberFormat="1" applyFont="1" applyFill="1" applyBorder="1" applyAlignment="1">
      <alignment horizontal="right" vertical="center"/>
    </xf>
    <xf numFmtId="0" fontId="4" fillId="0" borderId="12" xfId="43" applyFont="1" applyFill="1" applyBorder="1" applyAlignment="1">
      <alignment horizontal="center" vertical="center"/>
    </xf>
    <xf numFmtId="0" fontId="4" fillId="0" borderId="0" xfId="43" applyFont="1" applyFill="1" applyBorder="1" applyAlignment="1">
      <alignment horizontal="center" vertical="center"/>
    </xf>
    <xf numFmtId="179" fontId="4" fillId="0" borderId="11" xfId="43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80" fontId="4" fillId="0" borderId="15" xfId="0" applyNumberFormat="1" applyFont="1" applyFill="1" applyBorder="1" applyAlignment="1">
      <alignment horizontal="right" vertical="center" indent="3"/>
    </xf>
    <xf numFmtId="180" fontId="4" fillId="0" borderId="0" xfId="0" applyNumberFormat="1" applyFont="1" applyFill="1" applyBorder="1" applyAlignment="1">
      <alignment horizontal="right" vertical="center" indent="3"/>
    </xf>
    <xf numFmtId="0" fontId="0" fillId="0" borderId="11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vertical="center"/>
    </xf>
    <xf numFmtId="0" fontId="0" fillId="0" borderId="12" xfId="0" applyFont="1" applyFill="1" applyBorder="1"/>
    <xf numFmtId="0" fontId="0" fillId="0" borderId="12" xfId="0" applyFont="1" applyFill="1" applyBorder="1" applyAlignment="1">
      <alignment horizontal="right" vertical="center"/>
    </xf>
    <xf numFmtId="0" fontId="0" fillId="0" borderId="0" xfId="0" applyFont="1" applyFill="1" applyBorder="1"/>
    <xf numFmtId="0" fontId="4" fillId="0" borderId="12" xfId="0" applyFont="1" applyFill="1" applyBorder="1" applyAlignment="1">
      <alignment horizontal="right" vertical="center"/>
    </xf>
    <xf numFmtId="49" fontId="2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184" fontId="6" fillId="0" borderId="0" xfId="28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184" fontId="6" fillId="0" borderId="0" xfId="28" applyNumberFormat="1" applyFont="1" applyFill="1" applyBorder="1" applyAlignment="1">
      <alignment vertical="center"/>
    </xf>
    <xf numFmtId="184" fontId="6" fillId="0" borderId="0" xfId="45" applyNumberFormat="1" applyFont="1" applyFill="1" applyBorder="1" applyAlignment="1">
      <alignment horizontal="right" vertical="center"/>
    </xf>
    <xf numFmtId="184" fontId="4" fillId="0" borderId="0" xfId="45" applyNumberFormat="1" applyFont="1" applyFill="1" applyBorder="1" applyAlignment="1">
      <alignment horizontal="right" vertical="center"/>
    </xf>
    <xf numFmtId="184" fontId="4" fillId="0" borderId="0" xfId="0" applyNumberFormat="1" applyFont="1" applyFill="1" applyBorder="1" applyAlignment="1">
      <alignment horizontal="right" vertical="center"/>
    </xf>
    <xf numFmtId="0" fontId="6" fillId="0" borderId="0" xfId="28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1"/>
    </xf>
    <xf numFmtId="177" fontId="4" fillId="0" borderId="15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distributed" vertical="center" indent="1"/>
    </xf>
    <xf numFmtId="177" fontId="4" fillId="0" borderId="15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distributed" vertical="center"/>
    </xf>
    <xf numFmtId="177" fontId="6" fillId="0" borderId="15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distributed" vertical="center"/>
    </xf>
    <xf numFmtId="184" fontId="4" fillId="0" borderId="0" xfId="0" applyNumberFormat="1" applyFont="1" applyFill="1" applyBorder="1" applyAlignment="1">
      <alignment vertical="center"/>
    </xf>
    <xf numFmtId="0" fontId="6" fillId="0" borderId="0" xfId="28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184" fontId="4" fillId="0" borderId="0" xfId="28" applyNumberFormat="1" applyFont="1" applyFill="1" applyBorder="1" applyAlignment="1">
      <alignment horizontal="right" vertical="center"/>
    </xf>
    <xf numFmtId="184" fontId="6" fillId="0" borderId="0" xfId="45" applyNumberFormat="1" applyFont="1" applyFill="1" applyBorder="1" applyAlignment="1">
      <alignment vertical="center"/>
    </xf>
    <xf numFmtId="184" fontId="4" fillId="0" borderId="0" xfId="28" applyNumberFormat="1" applyFont="1" applyFill="1" applyBorder="1" applyAlignment="1">
      <alignment vertical="center"/>
    </xf>
    <xf numFmtId="182" fontId="4" fillId="0" borderId="0" xfId="45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distributed" vertical="center"/>
    </xf>
    <xf numFmtId="178" fontId="4" fillId="0" borderId="1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vertical="top"/>
    </xf>
    <xf numFmtId="0" fontId="4" fillId="0" borderId="12" xfId="0" applyFont="1" applyFill="1" applyBorder="1" applyAlignment="1">
      <alignment horizontal="distributed" vertical="center"/>
    </xf>
    <xf numFmtId="0" fontId="10" fillId="0" borderId="0" xfId="0" applyFont="1" applyFill="1" applyAlignment="1" applyProtection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82" fontId="6" fillId="0" borderId="0" xfId="45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177" fontId="6" fillId="0" borderId="18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distributed" vertical="center" indent="1"/>
    </xf>
    <xf numFmtId="0" fontId="4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distributed" vertical="center" shrinkToFit="1"/>
    </xf>
    <xf numFmtId="0" fontId="4" fillId="0" borderId="0" xfId="0" applyFont="1" applyFill="1" applyBorder="1" applyAlignment="1">
      <alignment horizontal="distributed" vertical="center" shrinkToFit="1"/>
    </xf>
    <xf numFmtId="0" fontId="0" fillId="0" borderId="0" xfId="0" applyFont="1" applyFill="1" applyAlignment="1">
      <alignment horizontal="distributed"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0" fontId="4" fillId="0" borderId="0" xfId="0" applyFont="1" applyFill="1" applyAlignment="1">
      <alignment horizontal="distributed" vertical="center" wrapText="1"/>
    </xf>
    <xf numFmtId="0" fontId="4" fillId="0" borderId="3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left"/>
    </xf>
    <xf numFmtId="0" fontId="0" fillId="0" borderId="2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 indent="1"/>
    </xf>
    <xf numFmtId="176" fontId="6" fillId="0" borderId="11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horizontal="right" vertical="center" indent="3"/>
    </xf>
    <xf numFmtId="177" fontId="6" fillId="0" borderId="11" xfId="0" applyNumberFormat="1" applyFont="1" applyFill="1" applyBorder="1" applyAlignment="1">
      <alignment horizontal="right" vertical="center" indent="3"/>
    </xf>
    <xf numFmtId="177" fontId="6" fillId="0" borderId="15" xfId="0" applyNumberFormat="1" applyFont="1" applyFill="1" applyBorder="1" applyAlignment="1">
      <alignment horizontal="right" vertical="center" indent="3"/>
    </xf>
    <xf numFmtId="177" fontId="6" fillId="0" borderId="0" xfId="0" applyNumberFormat="1" applyFont="1" applyFill="1" applyBorder="1" applyAlignment="1">
      <alignment horizontal="right" vertical="center" indent="3"/>
    </xf>
    <xf numFmtId="0" fontId="11" fillId="0" borderId="10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 indent="1"/>
    </xf>
    <xf numFmtId="0" fontId="0" fillId="0" borderId="19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right" vertical="center" indent="3"/>
    </xf>
    <xf numFmtId="177" fontId="4" fillId="0" borderId="18" xfId="0" applyNumberFormat="1" applyFont="1" applyFill="1" applyBorder="1" applyAlignment="1">
      <alignment horizontal="right" vertical="center" indent="3"/>
    </xf>
    <xf numFmtId="176" fontId="4" fillId="0" borderId="18" xfId="0" applyNumberFormat="1" applyFont="1" applyFill="1" applyBorder="1" applyAlignment="1">
      <alignment horizontal="right" vertical="center" indent="1"/>
    </xf>
    <xf numFmtId="177" fontId="4" fillId="0" borderId="15" xfId="0" applyNumberFormat="1" applyFont="1" applyFill="1" applyBorder="1" applyAlignment="1">
      <alignment horizontal="right" vertical="center" indent="3"/>
    </xf>
    <xf numFmtId="177" fontId="4" fillId="0" borderId="0" xfId="0" applyNumberFormat="1" applyFont="1" applyFill="1" applyBorder="1" applyAlignment="1">
      <alignment horizontal="right" vertical="center" indent="3"/>
    </xf>
    <xf numFmtId="0" fontId="6" fillId="0" borderId="18" xfId="0" applyFont="1" applyFill="1" applyBorder="1" applyAlignment="1">
      <alignment horizontal="distributed" vertical="center"/>
    </xf>
    <xf numFmtId="177" fontId="6" fillId="0" borderId="35" xfId="0" applyNumberFormat="1" applyFont="1" applyFill="1" applyBorder="1" applyAlignment="1">
      <alignment horizontal="right" vertical="center"/>
    </xf>
    <xf numFmtId="177" fontId="6" fillId="0" borderId="36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83" fontId="4" fillId="0" borderId="0" xfId="28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distributed" vertical="center" indent="1"/>
    </xf>
    <xf numFmtId="183" fontId="4" fillId="0" borderId="11" xfId="28" applyNumberFormat="1" applyFont="1" applyFill="1" applyBorder="1" applyAlignment="1">
      <alignment horizontal="right" vertical="center"/>
    </xf>
    <xf numFmtId="184" fontId="4" fillId="0" borderId="11" xfId="28" applyNumberFormat="1" applyFont="1" applyFill="1" applyBorder="1" applyAlignment="1">
      <alignment horizontal="right" vertical="center"/>
    </xf>
    <xf numFmtId="183" fontId="6" fillId="0" borderId="0" xfId="28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 indent="1"/>
    </xf>
    <xf numFmtId="0" fontId="6" fillId="0" borderId="10" xfId="0" applyFont="1" applyFill="1" applyBorder="1" applyAlignment="1">
      <alignment horizontal="distributed" vertical="center" indent="1"/>
    </xf>
    <xf numFmtId="183" fontId="6" fillId="0" borderId="18" xfId="28" applyNumberFormat="1" applyFont="1" applyFill="1" applyBorder="1" applyAlignment="1">
      <alignment horizontal="right" vertical="center"/>
    </xf>
    <xf numFmtId="177" fontId="6" fillId="0" borderId="13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distributed" vertical="center" indent="1"/>
    </xf>
    <xf numFmtId="0" fontId="12" fillId="0" borderId="10" xfId="0" applyFont="1" applyFill="1" applyBorder="1" applyAlignment="1">
      <alignment horizontal="distributed" vertical="center" indent="1"/>
    </xf>
    <xf numFmtId="184" fontId="4" fillId="0" borderId="11" xfId="0" applyNumberFormat="1" applyFont="1" applyFill="1" applyBorder="1" applyAlignment="1">
      <alignment horizontal="right" vertical="center"/>
    </xf>
    <xf numFmtId="178" fontId="6" fillId="0" borderId="18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84" fontId="6" fillId="0" borderId="0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distributed" vertical="center"/>
    </xf>
    <xf numFmtId="38" fontId="6" fillId="0" borderId="26" xfId="34" applyFont="1" applyFill="1" applyBorder="1" applyAlignment="1">
      <alignment horizontal="right" vertical="center"/>
    </xf>
    <xf numFmtId="38" fontId="6" fillId="0" borderId="11" xfId="34" applyFont="1" applyFill="1" applyBorder="1" applyAlignment="1">
      <alignment horizontal="right" vertical="center"/>
    </xf>
    <xf numFmtId="177" fontId="6" fillId="0" borderId="11" xfId="34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0" xfId="43" applyFont="1" applyFill="1" applyBorder="1" applyAlignment="1">
      <alignment horizontal="distributed" vertical="center"/>
    </xf>
    <xf numFmtId="0" fontId="4" fillId="0" borderId="11" xfId="43" applyFont="1" applyFill="1" applyBorder="1" applyAlignment="1">
      <alignment horizontal="distributed" vertical="center"/>
    </xf>
    <xf numFmtId="179" fontId="4" fillId="0" borderId="0" xfId="43" applyNumberFormat="1" applyFont="1" applyFill="1" applyBorder="1" applyAlignment="1">
      <alignment horizontal="right" vertical="center"/>
    </xf>
    <xf numFmtId="179" fontId="4" fillId="0" borderId="10" xfId="43" applyNumberFormat="1" applyFont="1" applyFill="1" applyBorder="1" applyAlignment="1">
      <alignment horizontal="right" vertical="center"/>
    </xf>
    <xf numFmtId="179" fontId="4" fillId="0" borderId="11" xfId="43" applyNumberFormat="1" applyFont="1" applyFill="1" applyBorder="1" applyAlignment="1">
      <alignment horizontal="right" vertical="center"/>
    </xf>
    <xf numFmtId="179" fontId="4" fillId="0" borderId="17" xfId="43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4" fillId="0" borderId="29" xfId="43" applyFont="1" applyFill="1" applyBorder="1" applyAlignment="1">
      <alignment horizontal="center" vertical="center"/>
    </xf>
    <xf numFmtId="0" fontId="4" fillId="0" borderId="30" xfId="43" applyFont="1" applyFill="1" applyBorder="1" applyAlignment="1">
      <alignment horizontal="center" vertical="center"/>
    </xf>
    <xf numFmtId="0" fontId="4" fillId="0" borderId="11" xfId="43" applyFont="1" applyFill="1" applyBorder="1" applyAlignment="1">
      <alignment horizontal="right" vertical="center"/>
    </xf>
    <xf numFmtId="179" fontId="4" fillId="0" borderId="18" xfId="43" applyNumberFormat="1" applyFont="1" applyFill="1" applyBorder="1" applyAlignment="1">
      <alignment horizontal="right" vertical="center"/>
    </xf>
    <xf numFmtId="179" fontId="6" fillId="0" borderId="18" xfId="43" applyNumberFormat="1" applyFont="1" applyFill="1" applyBorder="1" applyAlignment="1">
      <alignment horizontal="right" vertical="center"/>
    </xf>
    <xf numFmtId="179" fontId="6" fillId="0" borderId="14" xfId="43" applyNumberFormat="1" applyFont="1" applyFill="1" applyBorder="1" applyAlignment="1">
      <alignment horizontal="right" vertical="center"/>
    </xf>
    <xf numFmtId="0" fontId="4" fillId="0" borderId="18" xfId="43" applyFont="1" applyFill="1" applyBorder="1" applyAlignment="1">
      <alignment horizontal="distributed" vertical="center"/>
    </xf>
    <xf numFmtId="0" fontId="6" fillId="0" borderId="18" xfId="43" applyFont="1" applyFill="1" applyBorder="1" applyAlignment="1">
      <alignment horizontal="distributed" vertical="center"/>
    </xf>
    <xf numFmtId="38" fontId="6" fillId="0" borderId="15" xfId="34" applyFont="1" applyFill="1" applyBorder="1" applyAlignment="1">
      <alignment horizontal="right" vertical="center"/>
    </xf>
    <xf numFmtId="38" fontId="6" fillId="0" borderId="0" xfId="34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179" fontId="6" fillId="0" borderId="13" xfId="0" applyNumberFormat="1" applyFont="1" applyFill="1" applyBorder="1" applyAlignment="1">
      <alignment horizontal="right" vertical="center"/>
    </xf>
    <xf numFmtId="179" fontId="30" fillId="0" borderId="18" xfId="0" applyNumberFormat="1" applyFont="1" applyFill="1" applyBorder="1" applyAlignment="1">
      <alignment horizontal="right" vertical="center"/>
    </xf>
    <xf numFmtId="179" fontId="4" fillId="0" borderId="18" xfId="0" applyNumberFormat="1" applyFont="1" applyFill="1" applyBorder="1" applyAlignment="1">
      <alignment horizontal="right" vertical="center"/>
    </xf>
    <xf numFmtId="0" fontId="4" fillId="0" borderId="31" xfId="43" applyFont="1" applyFill="1" applyBorder="1" applyAlignment="1">
      <alignment horizontal="center" vertical="center"/>
    </xf>
    <xf numFmtId="0" fontId="4" fillId="0" borderId="27" xfId="43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/>
    </xf>
    <xf numFmtId="0" fontId="4" fillId="0" borderId="28" xfId="43" applyFont="1" applyFill="1" applyBorder="1" applyAlignment="1">
      <alignment horizontal="center" vertical="center"/>
    </xf>
    <xf numFmtId="0" fontId="4" fillId="0" borderId="13" xfId="43" applyFont="1" applyFill="1" applyBorder="1" applyAlignment="1">
      <alignment horizontal="center" vertical="center"/>
    </xf>
    <xf numFmtId="0" fontId="4" fillId="0" borderId="33" xfId="4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79" fontId="4" fillId="0" borderId="11" xfId="0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center" vertical="center"/>
    </xf>
    <xf numFmtId="179" fontId="4" fillId="0" borderId="26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horizontal="right" vertical="center"/>
    </xf>
    <xf numFmtId="40" fontId="4" fillId="0" borderId="11" xfId="34" applyNumberFormat="1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left" vertical="center"/>
    </xf>
    <xf numFmtId="0" fontId="4" fillId="0" borderId="0" xfId="43" applyFont="1" applyFill="1" applyAlignment="1">
      <alignment horizontal="center" vertical="center"/>
    </xf>
    <xf numFmtId="177" fontId="6" fillId="0" borderId="0" xfId="34" applyNumberFormat="1" applyFont="1" applyFill="1" applyBorder="1" applyAlignment="1">
      <alignment horizontal="right" vertical="center"/>
    </xf>
    <xf numFmtId="0" fontId="4" fillId="0" borderId="0" xfId="43" applyFont="1" applyFill="1" applyBorder="1" applyAlignment="1">
      <alignment horizontal="right" vertical="center"/>
    </xf>
    <xf numFmtId="0" fontId="4" fillId="0" borderId="22" xfId="43" applyFont="1" applyFill="1" applyBorder="1" applyAlignment="1">
      <alignment horizontal="center" vertical="center"/>
    </xf>
    <xf numFmtId="0" fontId="4" fillId="0" borderId="0" xfId="43" applyFont="1" applyFill="1" applyAlignment="1">
      <alignment horizontal="left" vertical="center"/>
    </xf>
    <xf numFmtId="0" fontId="0" fillId="0" borderId="0" xfId="43" applyFont="1" applyFill="1" applyAlignment="1">
      <alignment horizontal="left" vertical="center"/>
    </xf>
    <xf numFmtId="0" fontId="4" fillId="0" borderId="12" xfId="43" applyFont="1" applyFill="1" applyBorder="1" applyAlignment="1">
      <alignment horizontal="center" vertical="center"/>
    </xf>
    <xf numFmtId="0" fontId="4" fillId="0" borderId="0" xfId="43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8" fontId="6" fillId="0" borderId="13" xfId="34" applyFont="1" applyFill="1" applyBorder="1" applyAlignment="1">
      <alignment horizontal="right" vertical="center"/>
    </xf>
    <xf numFmtId="38" fontId="6" fillId="0" borderId="18" xfId="34" applyFont="1" applyFill="1" applyBorder="1" applyAlignment="1">
      <alignment horizontal="right" vertical="center"/>
    </xf>
    <xf numFmtId="0" fontId="4" fillId="0" borderId="21" xfId="43" applyFont="1" applyFill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パーセント 2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499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1977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0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3518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1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75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2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034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3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75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4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034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5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6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758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7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034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42508" name="AutoShape 2"/>
        <xdr:cNvSpPr>
          <a:spLocks/>
        </xdr:cNvSpPr>
      </xdr:nvSpPr>
      <xdr:spPr bwMode="auto">
        <a:xfrm>
          <a:off x="466725" y="7124700"/>
          <a:ext cx="57150" cy="1752600"/>
        </a:xfrm>
        <a:prstGeom prst="leftBracket">
          <a:avLst>
            <a:gd name="adj" fmla="val 23113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09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42510" name="AutoShape 2"/>
        <xdr:cNvSpPr>
          <a:spLocks/>
        </xdr:cNvSpPr>
      </xdr:nvSpPr>
      <xdr:spPr bwMode="auto">
        <a:xfrm>
          <a:off x="466725" y="7124700"/>
          <a:ext cx="57150" cy="1752600"/>
        </a:xfrm>
        <a:prstGeom prst="leftBracket">
          <a:avLst>
            <a:gd name="adj" fmla="val 23113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11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42512" name="AutoShape 2"/>
        <xdr:cNvSpPr>
          <a:spLocks/>
        </xdr:cNvSpPr>
      </xdr:nvSpPr>
      <xdr:spPr bwMode="auto">
        <a:xfrm>
          <a:off x="466725" y="7124700"/>
          <a:ext cx="57150" cy="1752600"/>
        </a:xfrm>
        <a:prstGeom prst="leftBracket">
          <a:avLst>
            <a:gd name="adj" fmla="val 23113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13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514" name="AutoShape 2"/>
        <xdr:cNvSpPr>
          <a:spLocks/>
        </xdr:cNvSpPr>
      </xdr:nvSpPr>
      <xdr:spPr bwMode="auto">
        <a:xfrm>
          <a:off x="466725" y="3133725"/>
          <a:ext cx="57150" cy="1752600"/>
        </a:xfrm>
        <a:prstGeom prst="leftBracket">
          <a:avLst>
            <a:gd name="adj" fmla="val 229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18" name="AutoShape 2"/>
        <xdr:cNvSpPr>
          <a:spLocks/>
        </xdr:cNvSpPr>
      </xdr:nvSpPr>
      <xdr:spPr bwMode="auto">
        <a:xfrm>
          <a:off x="466725" y="7267575"/>
          <a:ext cx="57150" cy="1638300"/>
        </a:xfrm>
        <a:prstGeom prst="leftBracket">
          <a:avLst>
            <a:gd name="adj" fmla="val 2160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19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0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1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054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2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32887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3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27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4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059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5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27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6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059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7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8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274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29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0597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30" name="AutoShape 2"/>
        <xdr:cNvSpPr>
          <a:spLocks/>
        </xdr:cNvSpPr>
      </xdr:nvSpPr>
      <xdr:spPr bwMode="auto">
        <a:xfrm>
          <a:off x="466725" y="7267575"/>
          <a:ext cx="57150" cy="1638300"/>
        </a:xfrm>
        <a:prstGeom prst="leftBracket">
          <a:avLst>
            <a:gd name="adj" fmla="val 2160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31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32" name="AutoShape 2"/>
        <xdr:cNvSpPr>
          <a:spLocks/>
        </xdr:cNvSpPr>
      </xdr:nvSpPr>
      <xdr:spPr bwMode="auto">
        <a:xfrm>
          <a:off x="466725" y="7267575"/>
          <a:ext cx="57150" cy="1638300"/>
        </a:xfrm>
        <a:prstGeom prst="leftBracket">
          <a:avLst>
            <a:gd name="adj" fmla="val 2160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33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34" name="AutoShape 2"/>
        <xdr:cNvSpPr>
          <a:spLocks/>
        </xdr:cNvSpPr>
      </xdr:nvSpPr>
      <xdr:spPr bwMode="auto">
        <a:xfrm>
          <a:off x="466725" y="7267575"/>
          <a:ext cx="57150" cy="1638300"/>
        </a:xfrm>
        <a:prstGeom prst="leftBracket">
          <a:avLst>
            <a:gd name="adj" fmla="val 2160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35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36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37" name="AutoShape 2"/>
        <xdr:cNvSpPr>
          <a:spLocks/>
        </xdr:cNvSpPr>
      </xdr:nvSpPr>
      <xdr:spPr bwMode="auto">
        <a:xfrm>
          <a:off x="466725" y="7267575"/>
          <a:ext cx="57150" cy="1638300"/>
        </a:xfrm>
        <a:prstGeom prst="leftBracket">
          <a:avLst>
            <a:gd name="adj" fmla="val 2160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38" name="AutoShape 2"/>
        <xdr:cNvSpPr>
          <a:spLocks/>
        </xdr:cNvSpPr>
      </xdr:nvSpPr>
      <xdr:spPr bwMode="auto">
        <a:xfrm>
          <a:off x="466725" y="7267575"/>
          <a:ext cx="57150" cy="1638300"/>
        </a:xfrm>
        <a:prstGeom prst="leftBracket">
          <a:avLst>
            <a:gd name="adj" fmla="val 2160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39" name="AutoShape 2"/>
        <xdr:cNvSpPr>
          <a:spLocks/>
        </xdr:cNvSpPr>
      </xdr:nvSpPr>
      <xdr:spPr bwMode="auto">
        <a:xfrm>
          <a:off x="466725" y="7267575"/>
          <a:ext cx="57150" cy="1638300"/>
        </a:xfrm>
        <a:prstGeom prst="leftBracket">
          <a:avLst>
            <a:gd name="adj" fmla="val 2160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29</xdr:row>
      <xdr:rowOff>66675</xdr:rowOff>
    </xdr:from>
    <xdr:to>
      <xdr:col>2</xdr:col>
      <xdr:colOff>152400</xdr:colOff>
      <xdr:row>35</xdr:row>
      <xdr:rowOff>219075</xdr:rowOff>
    </xdr:to>
    <xdr:sp macro="" textlink="">
      <xdr:nvSpPr>
        <xdr:cNvPr id="40" name="AutoShape 2"/>
        <xdr:cNvSpPr>
          <a:spLocks/>
        </xdr:cNvSpPr>
      </xdr:nvSpPr>
      <xdr:spPr bwMode="auto">
        <a:xfrm>
          <a:off x="466725" y="7267575"/>
          <a:ext cx="57150" cy="1638300"/>
        </a:xfrm>
        <a:prstGeom prst="leftBracket">
          <a:avLst>
            <a:gd name="adj" fmla="val 21606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1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2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3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13</xdr:row>
      <xdr:rowOff>66675</xdr:rowOff>
    </xdr:from>
    <xdr:to>
      <xdr:col>2</xdr:col>
      <xdr:colOff>152400</xdr:colOff>
      <xdr:row>19</xdr:row>
      <xdr:rowOff>219075</xdr:rowOff>
    </xdr:to>
    <xdr:sp macro="" textlink="">
      <xdr:nvSpPr>
        <xdr:cNvPr id="44" name="AutoShape 2"/>
        <xdr:cNvSpPr>
          <a:spLocks/>
        </xdr:cNvSpPr>
      </xdr:nvSpPr>
      <xdr:spPr bwMode="auto">
        <a:xfrm>
          <a:off x="466725" y="3295650"/>
          <a:ext cx="57150" cy="1638300"/>
        </a:xfrm>
        <a:prstGeom prst="leftBracket">
          <a:avLst>
            <a:gd name="adj" fmla="val 214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773;&#22577;&#25512;&#36914;&#35506;/03&#32113;&#35336;&#20418;/&#9312;&#23450;&#24120;&#65288;&#24246;&#21209;&#20182;&#65289;/005&#32113;&#35336;&#26360;/&#9734;&#20196;&#21644;2&#24180;&#29256;&#32113;&#35336;&#26360;/&#9733;&#24193;&#20869;&#22238;&#31572;/&#65300;F/16-&#36001;&#25919;&#35506;-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4"/>
      <sheetName val="5"/>
      <sheetName val="7の(1)"/>
      <sheetName val="7の(2)"/>
      <sheetName val="8"/>
    </sheetNames>
    <sheetDataSet>
      <sheetData sheetId="0"/>
      <sheetData sheetId="1"/>
      <sheetData sheetId="2">
        <row r="20">
          <cell r="W20">
            <v>9746674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35"/>
  <sheetViews>
    <sheetView showGridLines="0" tabSelected="1" view="pageBreakPreview" zoomScale="70" zoomScaleNormal="100" zoomScaleSheetLayoutView="70" workbookViewId="0"/>
  </sheetViews>
  <sheetFormatPr defaultColWidth="5.625" defaultRowHeight="20.100000000000001" customHeight="1" x14ac:dyDescent="0.15"/>
  <cols>
    <col min="1" max="1" width="4.625" style="26" customWidth="1"/>
    <col min="2" max="16384" width="5.625" style="26"/>
  </cols>
  <sheetData>
    <row r="3" spans="1:22" ht="20.100000000000001" customHeight="1" x14ac:dyDescent="0.1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22" ht="20.100000000000001" customHeight="1" x14ac:dyDescent="0.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22" ht="20.100000000000001" customHeight="1" x14ac:dyDescent="0.1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22" ht="20.100000000000001" customHeight="1" x14ac:dyDescent="0.15">
      <c r="B6" s="91" t="s">
        <v>0</v>
      </c>
      <c r="C6" s="92"/>
      <c r="D6" s="94" t="s">
        <v>16</v>
      </c>
      <c r="E6" s="95"/>
      <c r="F6" s="95"/>
      <c r="G6" s="95"/>
      <c r="H6" s="95"/>
      <c r="I6" s="95"/>
      <c r="J6" s="95"/>
      <c r="K6" s="95"/>
      <c r="L6" s="95"/>
      <c r="M6" s="95"/>
      <c r="N6" s="39"/>
      <c r="O6" s="39"/>
      <c r="P6" s="39"/>
    </row>
    <row r="7" spans="1:22" ht="20.100000000000001" customHeight="1" x14ac:dyDescent="0.15">
      <c r="B7" s="92"/>
      <c r="C7" s="92"/>
      <c r="D7" s="95"/>
      <c r="E7" s="95"/>
      <c r="F7" s="95"/>
      <c r="G7" s="95"/>
      <c r="H7" s="95"/>
      <c r="I7" s="95"/>
      <c r="J7" s="95"/>
      <c r="K7" s="95"/>
      <c r="L7" s="95"/>
      <c r="M7" s="95"/>
      <c r="N7" s="39"/>
      <c r="O7" s="39"/>
      <c r="P7" s="39"/>
    </row>
    <row r="8" spans="1:22" ht="20.100000000000001" customHeight="1" x14ac:dyDescent="0.15">
      <c r="D8" s="35"/>
    </row>
    <row r="9" spans="1:22" ht="20.100000000000001" customHeight="1" x14ac:dyDescent="0.15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1" spans="1:22" ht="20.100000000000001" customHeight="1" x14ac:dyDescent="0.15">
      <c r="D11" s="93" t="s">
        <v>180</v>
      </c>
      <c r="E11" s="92"/>
      <c r="F11" s="96" t="s">
        <v>242</v>
      </c>
      <c r="G11" s="96"/>
      <c r="H11" s="96"/>
      <c r="I11" s="96"/>
      <c r="J11" s="96"/>
      <c r="K11" s="39"/>
      <c r="L11" s="39"/>
      <c r="M11" s="39"/>
      <c r="N11" s="39"/>
      <c r="O11" s="39"/>
      <c r="P11" s="39"/>
    </row>
    <row r="12" spans="1:22" ht="20.100000000000001" customHeight="1" x14ac:dyDescent="0.15">
      <c r="D12" s="93" t="s">
        <v>181</v>
      </c>
      <c r="E12" s="92"/>
      <c r="F12" s="96" t="s">
        <v>243</v>
      </c>
      <c r="G12" s="96"/>
      <c r="H12" s="96"/>
      <c r="I12" s="96"/>
      <c r="J12" s="96"/>
      <c r="K12" s="96"/>
      <c r="L12" s="96"/>
      <c r="M12" s="96"/>
      <c r="N12" s="96"/>
      <c r="O12" s="39"/>
      <c r="P12" s="39"/>
    </row>
    <row r="13" spans="1:22" ht="20.100000000000001" customHeight="1" x14ac:dyDescent="0.15">
      <c r="D13" s="93" t="s">
        <v>182</v>
      </c>
      <c r="E13" s="92"/>
      <c r="F13" s="96" t="s">
        <v>244</v>
      </c>
      <c r="G13" s="97"/>
      <c r="H13" s="97"/>
      <c r="I13" s="97"/>
      <c r="J13" s="97"/>
      <c r="K13" s="97"/>
      <c r="L13" s="97"/>
      <c r="M13" s="97"/>
      <c r="N13" s="97"/>
      <c r="O13" s="39"/>
      <c r="P13" s="39"/>
    </row>
    <row r="14" spans="1:22" ht="20.100000000000001" customHeight="1" x14ac:dyDescent="0.15">
      <c r="D14" s="93" t="s">
        <v>183</v>
      </c>
      <c r="E14" s="92"/>
      <c r="F14" s="96" t="s">
        <v>11</v>
      </c>
      <c r="G14" s="97"/>
      <c r="H14" s="97"/>
      <c r="I14" s="97"/>
      <c r="J14" s="97"/>
      <c r="K14" s="39"/>
      <c r="L14" s="39"/>
      <c r="M14" s="39"/>
      <c r="N14" s="39"/>
      <c r="O14" s="39"/>
      <c r="P14" s="39"/>
    </row>
    <row r="15" spans="1:22" ht="20.100000000000001" customHeight="1" x14ac:dyDescent="0.15">
      <c r="D15" s="93" t="s">
        <v>184</v>
      </c>
      <c r="E15" s="92"/>
      <c r="F15" s="96" t="s">
        <v>12</v>
      </c>
      <c r="G15" s="97"/>
      <c r="H15" s="97"/>
      <c r="I15" s="97"/>
      <c r="J15" s="97"/>
      <c r="K15" s="39"/>
      <c r="L15" s="39"/>
      <c r="M15" s="39"/>
      <c r="N15" s="39"/>
      <c r="O15" s="39"/>
      <c r="P15" s="39"/>
    </row>
    <row r="16" spans="1:22" ht="20.100000000000001" customHeight="1" x14ac:dyDescent="0.15">
      <c r="D16" s="93" t="s">
        <v>185</v>
      </c>
      <c r="E16" s="92"/>
      <c r="F16" s="96" t="s">
        <v>13</v>
      </c>
      <c r="G16" s="97"/>
      <c r="H16" s="97"/>
      <c r="I16" s="97"/>
      <c r="J16" s="97"/>
      <c r="K16" s="39"/>
      <c r="L16" s="39"/>
      <c r="M16" s="39"/>
      <c r="N16" s="39"/>
      <c r="O16" s="39"/>
      <c r="P16" s="39"/>
    </row>
    <row r="17" spans="4:16" ht="20.100000000000001" customHeight="1" x14ac:dyDescent="0.15">
      <c r="D17" s="93" t="s">
        <v>186</v>
      </c>
      <c r="E17" s="92"/>
      <c r="F17" s="96" t="s">
        <v>14</v>
      </c>
      <c r="G17" s="97"/>
      <c r="H17" s="97"/>
      <c r="I17" s="97"/>
      <c r="J17" s="97"/>
      <c r="K17" s="97"/>
      <c r="L17" s="97"/>
      <c r="M17" s="39"/>
      <c r="N17" s="39"/>
      <c r="O17" s="39"/>
      <c r="P17" s="39"/>
    </row>
    <row r="18" spans="4:16" ht="20.100000000000001" customHeight="1" x14ac:dyDescent="0.15">
      <c r="D18" s="93" t="s">
        <v>187</v>
      </c>
      <c r="E18" s="92"/>
      <c r="F18" s="96" t="s">
        <v>15</v>
      </c>
      <c r="G18" s="97"/>
      <c r="H18" s="97"/>
      <c r="I18" s="97"/>
      <c r="J18" s="39"/>
      <c r="K18" s="39"/>
      <c r="L18" s="39"/>
      <c r="M18" s="39"/>
      <c r="N18" s="39"/>
      <c r="O18" s="39"/>
      <c r="P18" s="39"/>
    </row>
    <row r="19" spans="4:16" ht="20.100000000000001" customHeight="1" x14ac:dyDescent="0.15">
      <c r="P19" s="39"/>
    </row>
    <row r="20" spans="4:16" ht="20.100000000000001" customHeight="1" x14ac:dyDescent="0.15">
      <c r="P20" s="39"/>
    </row>
    <row r="21" spans="4:16" ht="20.100000000000001" customHeight="1" x14ac:dyDescent="0.15">
      <c r="P21" s="39"/>
    </row>
    <row r="28" spans="4:16" ht="20.100000000000001" customHeight="1" x14ac:dyDescent="0.2">
      <c r="D28" s="35"/>
      <c r="G28" s="4"/>
    </row>
    <row r="29" spans="4:16" ht="20.100000000000001" customHeight="1" x14ac:dyDescent="0.2">
      <c r="D29" s="35"/>
      <c r="G29" s="4"/>
    </row>
    <row r="30" spans="4:16" ht="20.100000000000001" customHeight="1" x14ac:dyDescent="0.2">
      <c r="D30" s="35"/>
      <c r="G30" s="4"/>
    </row>
    <row r="31" spans="4:16" ht="20.100000000000001" customHeight="1" x14ac:dyDescent="0.2">
      <c r="D31" s="35"/>
      <c r="G31" s="4"/>
    </row>
    <row r="32" spans="4:16" ht="20.100000000000001" customHeight="1" x14ac:dyDescent="0.2">
      <c r="D32" s="35"/>
      <c r="G32" s="4"/>
    </row>
    <row r="33" spans="4:7" ht="20.100000000000001" customHeight="1" x14ac:dyDescent="0.2">
      <c r="D33" s="35"/>
      <c r="G33" s="4"/>
    </row>
    <row r="34" spans="4:7" ht="20.100000000000001" customHeight="1" x14ac:dyDescent="0.2">
      <c r="D34" s="35"/>
      <c r="G34" s="4"/>
    </row>
    <row r="35" spans="4:7" ht="20.100000000000001" customHeight="1" x14ac:dyDescent="0.15">
      <c r="D35" s="35"/>
    </row>
  </sheetData>
  <mergeCells count="18">
    <mergeCell ref="D15:E15"/>
    <mergeCell ref="D16:E16"/>
    <mergeCell ref="D14:E14"/>
    <mergeCell ref="F15:J15"/>
    <mergeCell ref="D18:E18"/>
    <mergeCell ref="F18:I18"/>
    <mergeCell ref="F17:L17"/>
    <mergeCell ref="F16:J16"/>
    <mergeCell ref="F14:J14"/>
    <mergeCell ref="D17:E17"/>
    <mergeCell ref="B6:C7"/>
    <mergeCell ref="D12:E12"/>
    <mergeCell ref="D6:M7"/>
    <mergeCell ref="D13:E13"/>
    <mergeCell ref="D11:E11"/>
    <mergeCell ref="F13:N13"/>
    <mergeCell ref="F11:J11"/>
    <mergeCell ref="F12:N12"/>
  </mergeCells>
  <phoneticPr fontId="1"/>
  <printOptions horizontalCentered="1"/>
  <pageMargins left="0.59055118110236227" right="0.78740157480314965" top="0.78740157480314965" bottom="0.39370078740157483" header="0.51181102362204722" footer="0.51181102362204722"/>
  <pageSetup paperSize="9" firstPageNumber="169" orientation="portrait" useFirstPageNumber="1" r:id="rId1"/>
  <headerFooter scaleWithDoc="0" alignWithMargins="0">
    <oddFooter>&amp;C&amp;P</oddFooter>
  </headerFooter>
  <colBreaks count="1" manualBreakCount="1">
    <brk id="14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1"/>
  <sheetViews>
    <sheetView showGridLines="0" view="pageBreakPreview" topLeftCell="G14" zoomScale="70" zoomScaleNormal="70" zoomScaleSheetLayoutView="70" workbookViewId="0"/>
  </sheetViews>
  <sheetFormatPr defaultColWidth="3.625" defaultRowHeight="20.100000000000001" customHeight="1" x14ac:dyDescent="0.15"/>
  <cols>
    <col min="1" max="1" width="1.875" style="62" customWidth="1"/>
    <col min="2" max="2" width="3" style="62" customWidth="1"/>
    <col min="3" max="256" width="3.625" style="62"/>
    <col min="257" max="257" width="1.875" style="62" customWidth="1"/>
    <col min="258" max="258" width="3" style="62" customWidth="1"/>
    <col min="259" max="512" width="3.625" style="62"/>
    <col min="513" max="513" width="1.875" style="62" customWidth="1"/>
    <col min="514" max="514" width="3" style="62" customWidth="1"/>
    <col min="515" max="768" width="3.625" style="62"/>
    <col min="769" max="769" width="1.875" style="62" customWidth="1"/>
    <col min="770" max="770" width="3" style="62" customWidth="1"/>
    <col min="771" max="1024" width="3.625" style="62"/>
    <col min="1025" max="1025" width="1.875" style="62" customWidth="1"/>
    <col min="1026" max="1026" width="3" style="62" customWidth="1"/>
    <col min="1027" max="1280" width="3.625" style="62"/>
    <col min="1281" max="1281" width="1.875" style="62" customWidth="1"/>
    <col min="1282" max="1282" width="3" style="62" customWidth="1"/>
    <col min="1283" max="1536" width="3.625" style="62"/>
    <col min="1537" max="1537" width="1.875" style="62" customWidth="1"/>
    <col min="1538" max="1538" width="3" style="62" customWidth="1"/>
    <col min="1539" max="1792" width="3.625" style="62"/>
    <col min="1793" max="1793" width="1.875" style="62" customWidth="1"/>
    <col min="1794" max="1794" width="3" style="62" customWidth="1"/>
    <col min="1795" max="2048" width="3.625" style="62"/>
    <col min="2049" max="2049" width="1.875" style="62" customWidth="1"/>
    <col min="2050" max="2050" width="3" style="62" customWidth="1"/>
    <col min="2051" max="2304" width="3.625" style="62"/>
    <col min="2305" max="2305" width="1.875" style="62" customWidth="1"/>
    <col min="2306" max="2306" width="3" style="62" customWidth="1"/>
    <col min="2307" max="2560" width="3.625" style="62"/>
    <col min="2561" max="2561" width="1.875" style="62" customWidth="1"/>
    <col min="2562" max="2562" width="3" style="62" customWidth="1"/>
    <col min="2563" max="2816" width="3.625" style="62"/>
    <col min="2817" max="2817" width="1.875" style="62" customWidth="1"/>
    <col min="2818" max="2818" width="3" style="62" customWidth="1"/>
    <col min="2819" max="3072" width="3.625" style="62"/>
    <col min="3073" max="3073" width="1.875" style="62" customWidth="1"/>
    <col min="3074" max="3074" width="3" style="62" customWidth="1"/>
    <col min="3075" max="3328" width="3.625" style="62"/>
    <col min="3329" max="3329" width="1.875" style="62" customWidth="1"/>
    <col min="3330" max="3330" width="3" style="62" customWidth="1"/>
    <col min="3331" max="3584" width="3.625" style="62"/>
    <col min="3585" max="3585" width="1.875" style="62" customWidth="1"/>
    <col min="3586" max="3586" width="3" style="62" customWidth="1"/>
    <col min="3587" max="3840" width="3.625" style="62"/>
    <col min="3841" max="3841" width="1.875" style="62" customWidth="1"/>
    <col min="3842" max="3842" width="3" style="62" customWidth="1"/>
    <col min="3843" max="4096" width="3.625" style="62"/>
    <col min="4097" max="4097" width="1.875" style="62" customWidth="1"/>
    <col min="4098" max="4098" width="3" style="62" customWidth="1"/>
    <col min="4099" max="4352" width="3.625" style="62"/>
    <col min="4353" max="4353" width="1.875" style="62" customWidth="1"/>
    <col min="4354" max="4354" width="3" style="62" customWidth="1"/>
    <col min="4355" max="4608" width="3.625" style="62"/>
    <col min="4609" max="4609" width="1.875" style="62" customWidth="1"/>
    <col min="4610" max="4610" width="3" style="62" customWidth="1"/>
    <col min="4611" max="4864" width="3.625" style="62"/>
    <col min="4865" max="4865" width="1.875" style="62" customWidth="1"/>
    <col min="4866" max="4866" width="3" style="62" customWidth="1"/>
    <col min="4867" max="5120" width="3.625" style="62"/>
    <col min="5121" max="5121" width="1.875" style="62" customWidth="1"/>
    <col min="5122" max="5122" width="3" style="62" customWidth="1"/>
    <col min="5123" max="5376" width="3.625" style="62"/>
    <col min="5377" max="5377" width="1.875" style="62" customWidth="1"/>
    <col min="5378" max="5378" width="3" style="62" customWidth="1"/>
    <col min="5379" max="5632" width="3.625" style="62"/>
    <col min="5633" max="5633" width="1.875" style="62" customWidth="1"/>
    <col min="5634" max="5634" width="3" style="62" customWidth="1"/>
    <col min="5635" max="5888" width="3.625" style="62"/>
    <col min="5889" max="5889" width="1.875" style="62" customWidth="1"/>
    <col min="5890" max="5890" width="3" style="62" customWidth="1"/>
    <col min="5891" max="6144" width="3.625" style="62"/>
    <col min="6145" max="6145" width="1.875" style="62" customWidth="1"/>
    <col min="6146" max="6146" width="3" style="62" customWidth="1"/>
    <col min="6147" max="6400" width="3.625" style="62"/>
    <col min="6401" max="6401" width="1.875" style="62" customWidth="1"/>
    <col min="6402" max="6402" width="3" style="62" customWidth="1"/>
    <col min="6403" max="6656" width="3.625" style="62"/>
    <col min="6657" max="6657" width="1.875" style="62" customWidth="1"/>
    <col min="6658" max="6658" width="3" style="62" customWidth="1"/>
    <col min="6659" max="6912" width="3.625" style="62"/>
    <col min="6913" max="6913" width="1.875" style="62" customWidth="1"/>
    <col min="6914" max="6914" width="3" style="62" customWidth="1"/>
    <col min="6915" max="7168" width="3.625" style="62"/>
    <col min="7169" max="7169" width="1.875" style="62" customWidth="1"/>
    <col min="7170" max="7170" width="3" style="62" customWidth="1"/>
    <col min="7171" max="7424" width="3.625" style="62"/>
    <col min="7425" max="7425" width="1.875" style="62" customWidth="1"/>
    <col min="7426" max="7426" width="3" style="62" customWidth="1"/>
    <col min="7427" max="7680" width="3.625" style="62"/>
    <col min="7681" max="7681" width="1.875" style="62" customWidth="1"/>
    <col min="7682" max="7682" width="3" style="62" customWidth="1"/>
    <col min="7683" max="7936" width="3.625" style="62"/>
    <col min="7937" max="7937" width="1.875" style="62" customWidth="1"/>
    <col min="7938" max="7938" width="3" style="62" customWidth="1"/>
    <col min="7939" max="8192" width="3.625" style="62"/>
    <col min="8193" max="8193" width="1.875" style="62" customWidth="1"/>
    <col min="8194" max="8194" width="3" style="62" customWidth="1"/>
    <col min="8195" max="8448" width="3.625" style="62"/>
    <col min="8449" max="8449" width="1.875" style="62" customWidth="1"/>
    <col min="8450" max="8450" width="3" style="62" customWidth="1"/>
    <col min="8451" max="8704" width="3.625" style="62"/>
    <col min="8705" max="8705" width="1.875" style="62" customWidth="1"/>
    <col min="8706" max="8706" width="3" style="62" customWidth="1"/>
    <col min="8707" max="8960" width="3.625" style="62"/>
    <col min="8961" max="8961" width="1.875" style="62" customWidth="1"/>
    <col min="8962" max="8962" width="3" style="62" customWidth="1"/>
    <col min="8963" max="9216" width="3.625" style="62"/>
    <col min="9217" max="9217" width="1.875" style="62" customWidth="1"/>
    <col min="9218" max="9218" width="3" style="62" customWidth="1"/>
    <col min="9219" max="9472" width="3.625" style="62"/>
    <col min="9473" max="9473" width="1.875" style="62" customWidth="1"/>
    <col min="9474" max="9474" width="3" style="62" customWidth="1"/>
    <col min="9475" max="9728" width="3.625" style="62"/>
    <col min="9729" max="9729" width="1.875" style="62" customWidth="1"/>
    <col min="9730" max="9730" width="3" style="62" customWidth="1"/>
    <col min="9731" max="9984" width="3.625" style="62"/>
    <col min="9985" max="9985" width="1.875" style="62" customWidth="1"/>
    <col min="9986" max="9986" width="3" style="62" customWidth="1"/>
    <col min="9987" max="10240" width="3.625" style="62"/>
    <col min="10241" max="10241" width="1.875" style="62" customWidth="1"/>
    <col min="10242" max="10242" width="3" style="62" customWidth="1"/>
    <col min="10243" max="10496" width="3.625" style="62"/>
    <col min="10497" max="10497" width="1.875" style="62" customWidth="1"/>
    <col min="10498" max="10498" width="3" style="62" customWidth="1"/>
    <col min="10499" max="10752" width="3.625" style="62"/>
    <col min="10753" max="10753" width="1.875" style="62" customWidth="1"/>
    <col min="10754" max="10754" width="3" style="62" customWidth="1"/>
    <col min="10755" max="11008" width="3.625" style="62"/>
    <col min="11009" max="11009" width="1.875" style="62" customWidth="1"/>
    <col min="11010" max="11010" width="3" style="62" customWidth="1"/>
    <col min="11011" max="11264" width="3.625" style="62"/>
    <col min="11265" max="11265" width="1.875" style="62" customWidth="1"/>
    <col min="11266" max="11266" width="3" style="62" customWidth="1"/>
    <col min="11267" max="11520" width="3.625" style="62"/>
    <col min="11521" max="11521" width="1.875" style="62" customWidth="1"/>
    <col min="11522" max="11522" width="3" style="62" customWidth="1"/>
    <col min="11523" max="11776" width="3.625" style="62"/>
    <col min="11777" max="11777" width="1.875" style="62" customWidth="1"/>
    <col min="11778" max="11778" width="3" style="62" customWidth="1"/>
    <col min="11779" max="12032" width="3.625" style="62"/>
    <col min="12033" max="12033" width="1.875" style="62" customWidth="1"/>
    <col min="12034" max="12034" width="3" style="62" customWidth="1"/>
    <col min="12035" max="12288" width="3.625" style="62"/>
    <col min="12289" max="12289" width="1.875" style="62" customWidth="1"/>
    <col min="12290" max="12290" width="3" style="62" customWidth="1"/>
    <col min="12291" max="12544" width="3.625" style="62"/>
    <col min="12545" max="12545" width="1.875" style="62" customWidth="1"/>
    <col min="12546" max="12546" width="3" style="62" customWidth="1"/>
    <col min="12547" max="12800" width="3.625" style="62"/>
    <col min="12801" max="12801" width="1.875" style="62" customWidth="1"/>
    <col min="12802" max="12802" width="3" style="62" customWidth="1"/>
    <col min="12803" max="13056" width="3.625" style="62"/>
    <col min="13057" max="13057" width="1.875" style="62" customWidth="1"/>
    <col min="13058" max="13058" width="3" style="62" customWidth="1"/>
    <col min="13059" max="13312" width="3.625" style="62"/>
    <col min="13313" max="13313" width="1.875" style="62" customWidth="1"/>
    <col min="13314" max="13314" width="3" style="62" customWidth="1"/>
    <col min="13315" max="13568" width="3.625" style="62"/>
    <col min="13569" max="13569" width="1.875" style="62" customWidth="1"/>
    <col min="13570" max="13570" width="3" style="62" customWidth="1"/>
    <col min="13571" max="13824" width="3.625" style="62"/>
    <col min="13825" max="13825" width="1.875" style="62" customWidth="1"/>
    <col min="13826" max="13826" width="3" style="62" customWidth="1"/>
    <col min="13827" max="14080" width="3.625" style="62"/>
    <col min="14081" max="14081" width="1.875" style="62" customWidth="1"/>
    <col min="14082" max="14082" width="3" style="62" customWidth="1"/>
    <col min="14083" max="14336" width="3.625" style="62"/>
    <col min="14337" max="14337" width="1.875" style="62" customWidth="1"/>
    <col min="14338" max="14338" width="3" style="62" customWidth="1"/>
    <col min="14339" max="14592" width="3.625" style="62"/>
    <col min="14593" max="14593" width="1.875" style="62" customWidth="1"/>
    <col min="14594" max="14594" width="3" style="62" customWidth="1"/>
    <col min="14595" max="14848" width="3.625" style="62"/>
    <col min="14849" max="14849" width="1.875" style="62" customWidth="1"/>
    <col min="14850" max="14850" width="3" style="62" customWidth="1"/>
    <col min="14851" max="15104" width="3.625" style="62"/>
    <col min="15105" max="15105" width="1.875" style="62" customWidth="1"/>
    <col min="15106" max="15106" width="3" style="62" customWidth="1"/>
    <col min="15107" max="15360" width="3.625" style="62"/>
    <col min="15361" max="15361" width="1.875" style="62" customWidth="1"/>
    <col min="15362" max="15362" width="3" style="62" customWidth="1"/>
    <col min="15363" max="15616" width="3.625" style="62"/>
    <col min="15617" max="15617" width="1.875" style="62" customWidth="1"/>
    <col min="15618" max="15618" width="3" style="62" customWidth="1"/>
    <col min="15619" max="15872" width="3.625" style="62"/>
    <col min="15873" max="15873" width="1.875" style="62" customWidth="1"/>
    <col min="15874" max="15874" width="3" style="62" customWidth="1"/>
    <col min="15875" max="16128" width="3.625" style="62"/>
    <col min="16129" max="16129" width="1.875" style="62" customWidth="1"/>
    <col min="16130" max="16130" width="3" style="62" customWidth="1"/>
    <col min="16131" max="16384" width="3.625" style="62"/>
  </cols>
  <sheetData>
    <row r="1" spans="1:44" ht="20.100000000000001" customHeight="1" x14ac:dyDescent="0.15">
      <c r="A1" s="138" t="s">
        <v>197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</row>
    <row r="2" spans="1:44" ht="20.100000000000001" customHeight="1" x14ac:dyDescent="0.15">
      <c r="A2" s="45"/>
      <c r="B2" s="45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44" ht="20.100000000000001" customHeight="1" x14ac:dyDescent="0.15">
      <c r="A3" s="140" t="s">
        <v>232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</row>
    <row r="4" spans="1:44" ht="20.100000000000001" customHeight="1" thickBot="1" x14ac:dyDescent="0.2">
      <c r="A4" s="115"/>
      <c r="B4" s="115"/>
      <c r="C4" s="115"/>
      <c r="D4" s="115"/>
      <c r="E4" s="115"/>
      <c r="F4" s="115"/>
      <c r="G4" s="115"/>
      <c r="U4" s="139"/>
      <c r="V4" s="139"/>
      <c r="W4" s="139"/>
      <c r="X4" s="139"/>
      <c r="Y4" s="139"/>
      <c r="Z4" s="139"/>
      <c r="AA4" s="139"/>
    </row>
    <row r="5" spans="1:44" ht="20.100000000000001" customHeight="1" x14ac:dyDescent="0.15">
      <c r="A5" s="125" t="s">
        <v>51</v>
      </c>
      <c r="B5" s="125"/>
      <c r="C5" s="125"/>
      <c r="D5" s="125"/>
      <c r="E5" s="125"/>
      <c r="F5" s="125"/>
      <c r="G5" s="125"/>
      <c r="H5" s="125"/>
      <c r="I5" s="126"/>
      <c r="J5" s="116" t="s">
        <v>233</v>
      </c>
      <c r="K5" s="117"/>
      <c r="L5" s="117"/>
      <c r="M5" s="118"/>
      <c r="N5" s="116" t="s">
        <v>305</v>
      </c>
      <c r="O5" s="117"/>
      <c r="P5" s="117"/>
      <c r="Q5" s="118"/>
      <c r="R5" s="116" t="s">
        <v>234</v>
      </c>
      <c r="S5" s="117"/>
      <c r="T5" s="117"/>
      <c r="U5" s="118"/>
      <c r="V5" s="116" t="s">
        <v>305</v>
      </c>
      <c r="W5" s="117"/>
      <c r="X5" s="117"/>
      <c r="Y5" s="118"/>
      <c r="Z5" s="116" t="s">
        <v>235</v>
      </c>
      <c r="AA5" s="117"/>
      <c r="AB5" s="117"/>
      <c r="AC5" s="117"/>
    </row>
    <row r="6" spans="1:44" ht="20.100000000000001" customHeight="1" x14ac:dyDescent="0.15">
      <c r="A6" s="127"/>
      <c r="B6" s="127"/>
      <c r="C6" s="127"/>
      <c r="D6" s="127"/>
      <c r="E6" s="127"/>
      <c r="F6" s="127"/>
      <c r="G6" s="127"/>
      <c r="H6" s="127"/>
      <c r="I6" s="128"/>
      <c r="J6" s="119"/>
      <c r="K6" s="120"/>
      <c r="L6" s="120"/>
      <c r="M6" s="121"/>
      <c r="N6" s="119"/>
      <c r="O6" s="120"/>
      <c r="P6" s="120"/>
      <c r="Q6" s="121"/>
      <c r="R6" s="119"/>
      <c r="S6" s="120"/>
      <c r="T6" s="120"/>
      <c r="U6" s="121"/>
      <c r="V6" s="119"/>
      <c r="W6" s="120"/>
      <c r="X6" s="120"/>
      <c r="Y6" s="121"/>
      <c r="Z6" s="119"/>
      <c r="AA6" s="120"/>
      <c r="AB6" s="120"/>
      <c r="AC6" s="120"/>
    </row>
    <row r="7" spans="1:44" s="1" customFormat="1" ht="20.100000000000001" customHeight="1" x14ac:dyDescent="0.15">
      <c r="B7" s="49"/>
      <c r="C7" s="49"/>
      <c r="D7" s="49"/>
      <c r="E7" s="49"/>
      <c r="F7" s="49"/>
      <c r="G7" s="49"/>
      <c r="H7" s="49"/>
      <c r="I7" s="37"/>
      <c r="J7" s="68"/>
      <c r="K7" s="61"/>
      <c r="L7" s="61"/>
      <c r="M7" s="61"/>
      <c r="N7" s="44"/>
      <c r="O7" s="44"/>
      <c r="P7" s="44"/>
      <c r="Q7" s="44"/>
      <c r="R7" s="41"/>
      <c r="S7" s="41"/>
      <c r="T7" s="41"/>
      <c r="U7" s="41"/>
      <c r="V7" s="44"/>
      <c r="W7" s="44"/>
      <c r="X7" s="44"/>
      <c r="Y7" s="44"/>
      <c r="Z7" s="41"/>
      <c r="AA7" s="41"/>
      <c r="AB7" s="41"/>
      <c r="AC7" s="41"/>
      <c r="AE7" s="5"/>
    </row>
    <row r="8" spans="1:44" ht="20.25" customHeight="1" x14ac:dyDescent="0.15">
      <c r="A8" s="122" t="s">
        <v>245</v>
      </c>
      <c r="B8" s="122"/>
      <c r="C8" s="122"/>
      <c r="D8" s="122"/>
      <c r="E8" s="122"/>
      <c r="F8" s="122"/>
      <c r="G8" s="122"/>
      <c r="H8" s="122"/>
      <c r="I8" s="122"/>
      <c r="J8" s="112"/>
      <c r="K8" s="113"/>
      <c r="L8" s="113"/>
      <c r="M8" s="113"/>
      <c r="N8" s="105"/>
      <c r="O8" s="105"/>
      <c r="P8" s="105"/>
      <c r="Q8" s="105"/>
      <c r="R8" s="100"/>
      <c r="S8" s="100"/>
      <c r="T8" s="100"/>
      <c r="U8" s="100"/>
      <c r="V8" s="124"/>
      <c r="W8" s="124"/>
      <c r="X8" s="124"/>
      <c r="Y8" s="124"/>
      <c r="Z8" s="100"/>
      <c r="AA8" s="100"/>
      <c r="AB8" s="100"/>
      <c r="AC8" s="100"/>
      <c r="AE8" s="2"/>
    </row>
    <row r="9" spans="1:44" ht="20.100000000000001" customHeight="1" x14ac:dyDescent="0.15">
      <c r="A9" s="1"/>
      <c r="B9" s="111" t="s">
        <v>175</v>
      </c>
      <c r="C9" s="111"/>
      <c r="D9" s="111"/>
      <c r="E9" s="111"/>
      <c r="F9" s="111"/>
      <c r="G9" s="111"/>
      <c r="H9" s="111"/>
      <c r="I9" s="21"/>
      <c r="J9" s="112">
        <v>102124238</v>
      </c>
      <c r="K9" s="113"/>
      <c r="L9" s="113"/>
      <c r="M9" s="113"/>
      <c r="N9" s="98">
        <f>1.048*100</f>
        <v>104.80000000000001</v>
      </c>
      <c r="O9" s="98"/>
      <c r="P9" s="98"/>
      <c r="Q9" s="98"/>
      <c r="R9" s="100">
        <v>100539525</v>
      </c>
      <c r="S9" s="100"/>
      <c r="T9" s="100"/>
      <c r="U9" s="100"/>
      <c r="V9" s="101">
        <f>1.062*100</f>
        <v>106.2</v>
      </c>
      <c r="W9" s="101"/>
      <c r="X9" s="101"/>
      <c r="Y9" s="101"/>
      <c r="Z9" s="100">
        <f>J9-R9</f>
        <v>1584713</v>
      </c>
      <c r="AA9" s="100"/>
      <c r="AB9" s="100"/>
      <c r="AC9" s="100"/>
    </row>
    <row r="10" spans="1:44" ht="20.100000000000001" customHeight="1" x14ac:dyDescent="0.15">
      <c r="A10" s="65"/>
      <c r="B10" s="50"/>
      <c r="C10" s="50"/>
      <c r="D10" s="50"/>
      <c r="E10" s="50"/>
      <c r="F10" s="50"/>
      <c r="G10" s="50"/>
      <c r="H10" s="50"/>
      <c r="I10" s="65"/>
      <c r="J10" s="109"/>
      <c r="K10" s="110"/>
      <c r="L10" s="110"/>
      <c r="M10" s="110"/>
      <c r="N10" s="99"/>
      <c r="O10" s="99"/>
      <c r="P10" s="99"/>
      <c r="Q10" s="99"/>
      <c r="R10" s="99"/>
      <c r="S10" s="99"/>
      <c r="T10" s="99"/>
      <c r="U10" s="99"/>
      <c r="V10" s="123"/>
      <c r="W10" s="123"/>
      <c r="X10" s="123"/>
      <c r="Y10" s="123"/>
      <c r="Z10" s="99"/>
      <c r="AA10" s="99"/>
      <c r="AB10" s="99"/>
      <c r="AC10" s="99"/>
    </row>
    <row r="11" spans="1:44" ht="20.100000000000001" customHeight="1" x14ac:dyDescent="0.15">
      <c r="B11" s="50"/>
      <c r="C11" s="129" t="s">
        <v>4</v>
      </c>
      <c r="D11" s="129"/>
      <c r="E11" s="129"/>
      <c r="F11" s="129"/>
      <c r="G11" s="129"/>
      <c r="H11" s="129"/>
      <c r="I11" s="65"/>
      <c r="J11" s="109">
        <v>50501804</v>
      </c>
      <c r="K11" s="110"/>
      <c r="L11" s="110"/>
      <c r="M11" s="110"/>
      <c r="N11" s="98">
        <f>0.987*100</f>
        <v>98.7</v>
      </c>
      <c r="O11" s="98"/>
      <c r="P11" s="98"/>
      <c r="Q11" s="98"/>
      <c r="R11" s="99">
        <v>49758377</v>
      </c>
      <c r="S11" s="99"/>
      <c r="T11" s="99"/>
      <c r="U11" s="99"/>
      <c r="V11" s="101">
        <f>0.999*100</f>
        <v>99.9</v>
      </c>
      <c r="W11" s="101"/>
      <c r="X11" s="101"/>
      <c r="Y11" s="101"/>
      <c r="Z11" s="100">
        <f>J11-R11</f>
        <v>743427</v>
      </c>
      <c r="AA11" s="100"/>
      <c r="AB11" s="100"/>
      <c r="AC11" s="100"/>
      <c r="AR11" s="26"/>
    </row>
    <row r="12" spans="1:44" ht="20.100000000000001" customHeight="1" x14ac:dyDescent="0.15">
      <c r="A12" s="50"/>
      <c r="B12" s="50"/>
      <c r="C12" s="50"/>
      <c r="D12" s="50"/>
      <c r="E12" s="50"/>
      <c r="F12" s="50"/>
      <c r="G12" s="50"/>
      <c r="H12" s="50"/>
      <c r="I12" s="65"/>
      <c r="J12" s="109"/>
      <c r="K12" s="110"/>
      <c r="L12" s="110"/>
      <c r="M12" s="110"/>
      <c r="N12" s="104"/>
      <c r="O12" s="104"/>
      <c r="P12" s="104"/>
      <c r="Q12" s="104"/>
      <c r="R12" s="99"/>
      <c r="S12" s="99"/>
      <c r="T12" s="99"/>
      <c r="U12" s="99"/>
      <c r="V12" s="123"/>
      <c r="W12" s="123"/>
      <c r="X12" s="123"/>
      <c r="Y12" s="123"/>
      <c r="Z12" s="99"/>
      <c r="AA12" s="99"/>
      <c r="AB12" s="99"/>
      <c r="AC12" s="99"/>
    </row>
    <row r="13" spans="1:44" ht="20.100000000000001" customHeight="1" x14ac:dyDescent="0.15">
      <c r="B13" s="50"/>
      <c r="C13" s="129" t="s">
        <v>52</v>
      </c>
      <c r="D13" s="129"/>
      <c r="E13" s="129"/>
      <c r="F13" s="129"/>
      <c r="G13" s="129"/>
      <c r="H13" s="129"/>
      <c r="I13" s="65"/>
      <c r="J13" s="109">
        <v>51622434</v>
      </c>
      <c r="K13" s="110"/>
      <c r="L13" s="110"/>
      <c r="M13" s="110"/>
      <c r="N13" s="98">
        <f>1.115*100</f>
        <v>111.5</v>
      </c>
      <c r="O13" s="98"/>
      <c r="P13" s="98"/>
      <c r="Q13" s="98"/>
      <c r="R13" s="99">
        <v>50781148</v>
      </c>
      <c r="S13" s="99"/>
      <c r="T13" s="99"/>
      <c r="U13" s="99"/>
      <c r="V13" s="101">
        <f>1.132*100</f>
        <v>113.19999999999999</v>
      </c>
      <c r="W13" s="101"/>
      <c r="X13" s="101"/>
      <c r="Y13" s="101"/>
      <c r="Z13" s="100">
        <f t="shared" ref="Z13:Z20" si="0">J13-R13</f>
        <v>841286</v>
      </c>
      <c r="AA13" s="100"/>
      <c r="AB13" s="100"/>
      <c r="AC13" s="100"/>
    </row>
    <row r="14" spans="1:44" ht="20.100000000000001" customHeight="1" x14ac:dyDescent="0.15">
      <c r="A14" s="65"/>
      <c r="B14" s="65"/>
      <c r="C14" s="106" t="s">
        <v>53</v>
      </c>
      <c r="D14" s="106"/>
      <c r="E14" s="106"/>
      <c r="F14" s="106"/>
      <c r="G14" s="106"/>
      <c r="H14" s="106"/>
      <c r="I14" s="106"/>
      <c r="J14" s="109">
        <v>15063461</v>
      </c>
      <c r="K14" s="110"/>
      <c r="L14" s="110"/>
      <c r="M14" s="110"/>
      <c r="N14" s="98">
        <f>0.861*100</f>
        <v>86.1</v>
      </c>
      <c r="O14" s="98"/>
      <c r="P14" s="98"/>
      <c r="Q14" s="98"/>
      <c r="R14" s="99">
        <v>14692320</v>
      </c>
      <c r="S14" s="99"/>
      <c r="T14" s="99"/>
      <c r="U14" s="99"/>
      <c r="V14" s="101">
        <f>0.883*100</f>
        <v>88.3</v>
      </c>
      <c r="W14" s="101"/>
      <c r="X14" s="101"/>
      <c r="Y14" s="101"/>
      <c r="Z14" s="100">
        <f t="shared" si="0"/>
        <v>371141</v>
      </c>
      <c r="AA14" s="100"/>
      <c r="AB14" s="100"/>
      <c r="AC14" s="100"/>
    </row>
    <row r="15" spans="1:44" ht="20.100000000000001" customHeight="1" x14ac:dyDescent="0.15">
      <c r="A15" s="65"/>
      <c r="B15" s="65"/>
      <c r="C15" s="106" t="s">
        <v>54</v>
      </c>
      <c r="D15" s="106"/>
      <c r="E15" s="106"/>
      <c r="F15" s="106"/>
      <c r="G15" s="106"/>
      <c r="H15" s="106"/>
      <c r="I15" s="106"/>
      <c r="J15" s="109">
        <v>19874733</v>
      </c>
      <c r="K15" s="110"/>
      <c r="L15" s="110"/>
      <c r="M15" s="110"/>
      <c r="N15" s="98">
        <f>1.543*100</f>
        <v>154.29999999999998</v>
      </c>
      <c r="O15" s="98"/>
      <c r="P15" s="98"/>
      <c r="Q15" s="98"/>
      <c r="R15" s="99">
        <v>19614564</v>
      </c>
      <c r="S15" s="99"/>
      <c r="T15" s="99"/>
      <c r="U15" s="99"/>
      <c r="V15" s="101">
        <f>1.549*100</f>
        <v>154.9</v>
      </c>
      <c r="W15" s="101"/>
      <c r="X15" s="101"/>
      <c r="Y15" s="101"/>
      <c r="Z15" s="100">
        <f t="shared" si="0"/>
        <v>260169</v>
      </c>
      <c r="AA15" s="100"/>
      <c r="AB15" s="100"/>
      <c r="AC15" s="100"/>
      <c r="AD15" s="26"/>
    </row>
    <row r="16" spans="1:44" ht="20.100000000000001" customHeight="1" x14ac:dyDescent="0.15">
      <c r="A16" s="65"/>
      <c r="B16" s="65"/>
      <c r="C16" s="108" t="s">
        <v>55</v>
      </c>
      <c r="D16" s="108"/>
      <c r="E16" s="108"/>
      <c r="F16" s="108"/>
      <c r="G16" s="108"/>
      <c r="H16" s="108"/>
      <c r="I16" s="108"/>
      <c r="J16" s="107" t="s">
        <v>256</v>
      </c>
      <c r="K16" s="99"/>
      <c r="L16" s="99"/>
      <c r="M16" s="99"/>
      <c r="N16" s="98"/>
      <c r="O16" s="98"/>
      <c r="P16" s="98"/>
      <c r="Q16" s="98"/>
      <c r="R16" s="99" t="s">
        <v>257</v>
      </c>
      <c r="S16" s="99"/>
      <c r="T16" s="99"/>
      <c r="U16" s="99"/>
      <c r="V16" s="101"/>
      <c r="W16" s="101"/>
      <c r="X16" s="101"/>
      <c r="Y16" s="101"/>
      <c r="Z16" s="100" t="s">
        <v>257</v>
      </c>
      <c r="AA16" s="100"/>
      <c r="AB16" s="100"/>
      <c r="AC16" s="100"/>
    </row>
    <row r="17" spans="1:44" ht="20.100000000000001" customHeight="1" x14ac:dyDescent="0.15">
      <c r="A17" s="65"/>
      <c r="B17" s="65"/>
      <c r="C17" s="106" t="s">
        <v>56</v>
      </c>
      <c r="D17" s="106"/>
      <c r="E17" s="106"/>
      <c r="F17" s="106"/>
      <c r="G17" s="106"/>
      <c r="H17" s="106"/>
      <c r="I17" s="106"/>
      <c r="J17" s="109">
        <v>2381686</v>
      </c>
      <c r="K17" s="110"/>
      <c r="L17" s="110"/>
      <c r="M17" s="110"/>
      <c r="N17" s="98">
        <f>1.24*100</f>
        <v>124</v>
      </c>
      <c r="O17" s="98"/>
      <c r="P17" s="98"/>
      <c r="Q17" s="98"/>
      <c r="R17" s="99">
        <v>2269310</v>
      </c>
      <c r="S17" s="99"/>
      <c r="T17" s="99"/>
      <c r="U17" s="99"/>
      <c r="V17" s="101">
        <f>1.185*100</f>
        <v>118.5</v>
      </c>
      <c r="W17" s="101"/>
      <c r="X17" s="101"/>
      <c r="Y17" s="101"/>
      <c r="Z17" s="100">
        <f t="shared" si="0"/>
        <v>112376</v>
      </c>
      <c r="AA17" s="100"/>
      <c r="AB17" s="100"/>
      <c r="AC17" s="100"/>
    </row>
    <row r="18" spans="1:44" ht="20.100000000000001" customHeight="1" x14ac:dyDescent="0.15">
      <c r="A18" s="65"/>
      <c r="B18" s="65"/>
      <c r="C18" s="106" t="s">
        <v>57</v>
      </c>
      <c r="D18" s="106"/>
      <c r="E18" s="106"/>
      <c r="F18" s="106"/>
      <c r="G18" s="106"/>
      <c r="H18" s="106"/>
      <c r="I18" s="106"/>
      <c r="J18" s="109">
        <v>35862</v>
      </c>
      <c r="K18" s="110"/>
      <c r="L18" s="110"/>
      <c r="M18" s="110"/>
      <c r="N18" s="98">
        <f>0.989*100</f>
        <v>98.9</v>
      </c>
      <c r="O18" s="98"/>
      <c r="P18" s="98"/>
      <c r="Q18" s="98"/>
      <c r="R18" s="99">
        <v>35862</v>
      </c>
      <c r="S18" s="99"/>
      <c r="T18" s="99"/>
      <c r="U18" s="99"/>
      <c r="V18" s="101">
        <f>1.021*100</f>
        <v>102.1</v>
      </c>
      <c r="W18" s="101"/>
      <c r="X18" s="101"/>
      <c r="Y18" s="101"/>
      <c r="Z18" s="99" t="s">
        <v>257</v>
      </c>
      <c r="AA18" s="99"/>
      <c r="AB18" s="99"/>
      <c r="AC18" s="99"/>
    </row>
    <row r="19" spans="1:44" ht="20.100000000000001" customHeight="1" x14ac:dyDescent="0.15">
      <c r="A19" s="65"/>
      <c r="B19" s="65"/>
      <c r="C19" s="106" t="s">
        <v>166</v>
      </c>
      <c r="D19" s="106"/>
      <c r="E19" s="106"/>
      <c r="F19" s="106"/>
      <c r="G19" s="106"/>
      <c r="H19" s="106"/>
      <c r="I19" s="106"/>
      <c r="J19" s="109">
        <v>12655332</v>
      </c>
      <c r="K19" s="110"/>
      <c r="L19" s="110"/>
      <c r="M19" s="110"/>
      <c r="N19" s="98">
        <f>1.023*100</f>
        <v>102.3</v>
      </c>
      <c r="O19" s="98"/>
      <c r="P19" s="98"/>
      <c r="Q19" s="98"/>
      <c r="R19" s="99">
        <v>12565353</v>
      </c>
      <c r="S19" s="99"/>
      <c r="T19" s="99"/>
      <c r="U19" s="99"/>
      <c r="V19" s="101">
        <f>1.046*100</f>
        <v>104.60000000000001</v>
      </c>
      <c r="W19" s="101"/>
      <c r="X19" s="101"/>
      <c r="Y19" s="101"/>
      <c r="Z19" s="100">
        <f t="shared" si="0"/>
        <v>89979</v>
      </c>
      <c r="AA19" s="100"/>
      <c r="AB19" s="100"/>
      <c r="AC19" s="100"/>
    </row>
    <row r="20" spans="1:44" ht="20.100000000000001" customHeight="1" x14ac:dyDescent="0.15">
      <c r="A20" s="65"/>
      <c r="B20" s="65"/>
      <c r="C20" s="106" t="s">
        <v>192</v>
      </c>
      <c r="D20" s="106"/>
      <c r="E20" s="106"/>
      <c r="F20" s="106"/>
      <c r="G20" s="106"/>
      <c r="H20" s="106"/>
      <c r="I20" s="106"/>
      <c r="J20" s="109">
        <v>1611360</v>
      </c>
      <c r="K20" s="110"/>
      <c r="L20" s="110"/>
      <c r="M20" s="110"/>
      <c r="N20" s="98">
        <f>1*100</f>
        <v>100</v>
      </c>
      <c r="O20" s="98"/>
      <c r="P20" s="98"/>
      <c r="Q20" s="98"/>
      <c r="R20" s="99">
        <v>1603739</v>
      </c>
      <c r="S20" s="99"/>
      <c r="T20" s="99"/>
      <c r="U20" s="99"/>
      <c r="V20" s="101">
        <f>1.001*100</f>
        <v>100.1</v>
      </c>
      <c r="W20" s="101"/>
      <c r="X20" s="101"/>
      <c r="Y20" s="101"/>
      <c r="Z20" s="100">
        <f t="shared" si="0"/>
        <v>7621</v>
      </c>
      <c r="AA20" s="100"/>
      <c r="AB20" s="100"/>
      <c r="AC20" s="100"/>
    </row>
    <row r="21" spans="1:44" ht="20.100000000000001" customHeight="1" x14ac:dyDescent="0.15">
      <c r="A21" s="65"/>
      <c r="B21" s="65"/>
      <c r="C21" s="50"/>
      <c r="D21" s="50"/>
      <c r="E21" s="50"/>
      <c r="F21" s="50"/>
      <c r="G21" s="50"/>
      <c r="H21" s="50"/>
      <c r="I21" s="50"/>
      <c r="J21" s="107"/>
      <c r="K21" s="99"/>
      <c r="L21" s="99"/>
      <c r="M21" s="99"/>
      <c r="N21" s="98"/>
      <c r="O21" s="98"/>
      <c r="P21" s="98"/>
      <c r="Q21" s="98"/>
      <c r="R21" s="99"/>
      <c r="S21" s="99"/>
      <c r="T21" s="99"/>
      <c r="U21" s="99"/>
      <c r="V21" s="101"/>
      <c r="W21" s="101"/>
      <c r="X21" s="101"/>
      <c r="Y21" s="101"/>
      <c r="Z21" s="99"/>
      <c r="AA21" s="99"/>
      <c r="AB21" s="99"/>
      <c r="AC21" s="99"/>
    </row>
    <row r="22" spans="1:44" ht="20.100000000000001" customHeight="1" x14ac:dyDescent="0.15">
      <c r="A22" s="1"/>
      <c r="B22" s="111" t="s">
        <v>58</v>
      </c>
      <c r="C22" s="111"/>
      <c r="D22" s="111"/>
      <c r="E22" s="111"/>
      <c r="F22" s="111"/>
      <c r="G22" s="111"/>
      <c r="H22" s="111"/>
      <c r="I22" s="37"/>
      <c r="J22" s="107">
        <v>2503114</v>
      </c>
      <c r="K22" s="99"/>
      <c r="L22" s="99"/>
      <c r="M22" s="99"/>
      <c r="N22" s="130">
        <v>99.6</v>
      </c>
      <c r="O22" s="130"/>
      <c r="P22" s="130"/>
      <c r="Q22" s="130"/>
      <c r="R22" s="99">
        <v>2266512</v>
      </c>
      <c r="S22" s="99"/>
      <c r="T22" s="99"/>
      <c r="U22" s="99"/>
      <c r="V22" s="132">
        <v>95.7</v>
      </c>
      <c r="W22" s="132"/>
      <c r="X22" s="132"/>
      <c r="Y22" s="132"/>
      <c r="Z22" s="99">
        <v>236602</v>
      </c>
      <c r="AA22" s="99"/>
      <c r="AB22" s="99"/>
      <c r="AC22" s="99"/>
    </row>
    <row r="23" spans="1:44" s="1" customFormat="1" ht="20.100000000000001" customHeight="1" x14ac:dyDescent="0.15">
      <c r="B23" s="49"/>
      <c r="C23" s="49"/>
      <c r="D23" s="49"/>
      <c r="E23" s="49"/>
      <c r="F23" s="49"/>
      <c r="G23" s="49"/>
      <c r="H23" s="49"/>
      <c r="I23" s="37"/>
      <c r="J23" s="53"/>
      <c r="K23" s="41"/>
      <c r="L23" s="41"/>
      <c r="M23" s="41"/>
      <c r="N23" s="44"/>
      <c r="O23" s="44"/>
      <c r="P23" s="44"/>
      <c r="Q23" s="44"/>
      <c r="R23" s="41"/>
      <c r="S23" s="41"/>
      <c r="T23" s="41"/>
      <c r="U23" s="41"/>
      <c r="V23" s="44"/>
      <c r="W23" s="44"/>
      <c r="X23" s="44"/>
      <c r="Y23" s="44"/>
      <c r="Z23" s="41"/>
      <c r="AA23" s="41"/>
      <c r="AB23" s="41"/>
      <c r="AC23" s="41"/>
      <c r="AE23" s="5"/>
    </row>
    <row r="24" spans="1:44" ht="20.25" customHeight="1" x14ac:dyDescent="0.15">
      <c r="A24" s="122" t="s">
        <v>289</v>
      </c>
      <c r="B24" s="122"/>
      <c r="C24" s="122"/>
      <c r="D24" s="122"/>
      <c r="E24" s="122"/>
      <c r="F24" s="122"/>
      <c r="G24" s="122"/>
      <c r="H24" s="122"/>
      <c r="I24" s="134"/>
      <c r="J24" s="112"/>
      <c r="K24" s="113"/>
      <c r="L24" s="113"/>
      <c r="M24" s="113"/>
      <c r="N24" s="105"/>
      <c r="O24" s="105"/>
      <c r="P24" s="105"/>
      <c r="Q24" s="105"/>
      <c r="R24" s="100"/>
      <c r="S24" s="100"/>
      <c r="T24" s="100"/>
      <c r="U24" s="100"/>
      <c r="V24" s="105"/>
      <c r="W24" s="105"/>
      <c r="X24" s="105"/>
      <c r="Y24" s="105"/>
      <c r="Z24" s="100"/>
      <c r="AA24" s="100"/>
      <c r="AB24" s="100"/>
      <c r="AC24" s="100"/>
      <c r="AE24" s="2"/>
    </row>
    <row r="25" spans="1:44" ht="20.100000000000001" customHeight="1" x14ac:dyDescent="0.15">
      <c r="A25" s="1"/>
      <c r="B25" s="111" t="s">
        <v>175</v>
      </c>
      <c r="C25" s="111"/>
      <c r="D25" s="111"/>
      <c r="E25" s="111"/>
      <c r="F25" s="111"/>
      <c r="G25" s="111"/>
      <c r="H25" s="111"/>
      <c r="I25" s="21"/>
      <c r="J25" s="112">
        <f>J27+J29</f>
        <v>103895164</v>
      </c>
      <c r="K25" s="113"/>
      <c r="L25" s="113"/>
      <c r="M25" s="113"/>
      <c r="N25" s="131">
        <f>J25/J9*100</f>
        <v>101.73408980539958</v>
      </c>
      <c r="O25" s="131"/>
      <c r="P25" s="131"/>
      <c r="Q25" s="131"/>
      <c r="R25" s="100">
        <f>R27+R29</f>
        <v>101698454</v>
      </c>
      <c r="S25" s="100"/>
      <c r="T25" s="100"/>
      <c r="U25" s="100"/>
      <c r="V25" s="98">
        <f t="shared" ref="V25:V36" si="1">R25/R9*100</f>
        <v>101.15270984222373</v>
      </c>
      <c r="W25" s="98"/>
      <c r="X25" s="98"/>
      <c r="Y25" s="98"/>
      <c r="Z25" s="100">
        <f>J25-R25</f>
        <v>2196710</v>
      </c>
      <c r="AA25" s="100"/>
      <c r="AB25" s="100"/>
      <c r="AC25" s="100"/>
    </row>
    <row r="26" spans="1:44" ht="20.100000000000001" customHeight="1" x14ac:dyDescent="0.15">
      <c r="A26" s="65"/>
      <c r="B26" s="50"/>
      <c r="C26" s="50"/>
      <c r="D26" s="50"/>
      <c r="E26" s="50"/>
      <c r="F26" s="50"/>
      <c r="G26" s="50"/>
      <c r="H26" s="50"/>
      <c r="I26" s="65"/>
      <c r="J26" s="109"/>
      <c r="K26" s="110"/>
      <c r="L26" s="110"/>
      <c r="M26" s="110"/>
      <c r="N26" s="133"/>
      <c r="O26" s="133"/>
      <c r="P26" s="133"/>
      <c r="Q26" s="133"/>
      <c r="R26" s="99"/>
      <c r="S26" s="99"/>
      <c r="T26" s="99"/>
      <c r="U26" s="99"/>
      <c r="V26" s="104"/>
      <c r="W26" s="104"/>
      <c r="X26" s="104"/>
      <c r="Y26" s="104"/>
      <c r="Z26" s="99"/>
      <c r="AA26" s="99"/>
      <c r="AB26" s="99"/>
      <c r="AC26" s="99"/>
    </row>
    <row r="27" spans="1:44" ht="20.100000000000001" customHeight="1" x14ac:dyDescent="0.15">
      <c r="B27" s="50"/>
      <c r="C27" s="129" t="s">
        <v>4</v>
      </c>
      <c r="D27" s="129"/>
      <c r="E27" s="129"/>
      <c r="F27" s="129"/>
      <c r="G27" s="129"/>
      <c r="H27" s="129"/>
      <c r="I27" s="65"/>
      <c r="J27" s="109">
        <v>50617983</v>
      </c>
      <c r="K27" s="110"/>
      <c r="L27" s="110"/>
      <c r="M27" s="110"/>
      <c r="N27" s="102">
        <f t="shared" ref="N27:N38" si="2">J27/J11*100</f>
        <v>100.23004920774711</v>
      </c>
      <c r="O27" s="102"/>
      <c r="P27" s="102"/>
      <c r="Q27" s="102"/>
      <c r="R27" s="99">
        <v>49720163</v>
      </c>
      <c r="S27" s="99"/>
      <c r="T27" s="99"/>
      <c r="U27" s="99"/>
      <c r="V27" s="98">
        <f t="shared" si="1"/>
        <v>99.923200871282432</v>
      </c>
      <c r="W27" s="98"/>
      <c r="X27" s="98"/>
      <c r="Y27" s="98"/>
      <c r="Z27" s="100">
        <f>J27-R27</f>
        <v>897820</v>
      </c>
      <c r="AA27" s="100"/>
      <c r="AB27" s="100"/>
      <c r="AC27" s="100"/>
      <c r="AR27" s="26"/>
    </row>
    <row r="28" spans="1:44" ht="20.100000000000001" customHeight="1" x14ac:dyDescent="0.15">
      <c r="A28" s="50"/>
      <c r="B28" s="50"/>
      <c r="C28" s="50"/>
      <c r="D28" s="50"/>
      <c r="E28" s="50"/>
      <c r="F28" s="50"/>
      <c r="G28" s="50"/>
      <c r="H28" s="50"/>
      <c r="I28" s="65"/>
      <c r="J28" s="109"/>
      <c r="K28" s="110"/>
      <c r="L28" s="110"/>
      <c r="M28" s="110"/>
      <c r="N28" s="103"/>
      <c r="O28" s="103"/>
      <c r="P28" s="103"/>
      <c r="Q28" s="103"/>
      <c r="R28" s="99"/>
      <c r="S28" s="99"/>
      <c r="T28" s="99"/>
      <c r="U28" s="99"/>
      <c r="V28" s="104"/>
      <c r="W28" s="104"/>
      <c r="X28" s="104"/>
      <c r="Y28" s="104"/>
      <c r="Z28" s="99"/>
      <c r="AA28" s="99"/>
      <c r="AB28" s="99"/>
      <c r="AC28" s="99"/>
    </row>
    <row r="29" spans="1:44" ht="20.100000000000001" customHeight="1" x14ac:dyDescent="0.15">
      <c r="B29" s="50"/>
      <c r="C29" s="129" t="s">
        <v>52</v>
      </c>
      <c r="D29" s="129"/>
      <c r="E29" s="129"/>
      <c r="F29" s="129"/>
      <c r="G29" s="129"/>
      <c r="H29" s="129"/>
      <c r="I29" s="65"/>
      <c r="J29" s="109">
        <f>SUM(J30:M36)</f>
        <v>53277181</v>
      </c>
      <c r="K29" s="110"/>
      <c r="L29" s="110"/>
      <c r="M29" s="110"/>
      <c r="N29" s="102">
        <f t="shared" si="2"/>
        <v>103.20548039249758</v>
      </c>
      <c r="O29" s="102"/>
      <c r="P29" s="102"/>
      <c r="Q29" s="102"/>
      <c r="R29" s="99">
        <f>SUM(R30:U36)</f>
        <v>51978291</v>
      </c>
      <c r="S29" s="99"/>
      <c r="T29" s="99"/>
      <c r="U29" s="99"/>
      <c r="V29" s="98">
        <f t="shared" si="1"/>
        <v>102.35745556599073</v>
      </c>
      <c r="W29" s="98"/>
      <c r="X29" s="98"/>
      <c r="Y29" s="98"/>
      <c r="Z29" s="100">
        <f t="shared" ref="Z29:Z36" si="3">J29-R29</f>
        <v>1298890</v>
      </c>
      <c r="AA29" s="100"/>
      <c r="AB29" s="100"/>
      <c r="AC29" s="100"/>
    </row>
    <row r="30" spans="1:44" ht="20.100000000000001" customHeight="1" x14ac:dyDescent="0.15">
      <c r="A30" s="65"/>
      <c r="B30" s="65"/>
      <c r="C30" s="106" t="s">
        <v>53</v>
      </c>
      <c r="D30" s="106"/>
      <c r="E30" s="106"/>
      <c r="F30" s="106"/>
      <c r="G30" s="106"/>
      <c r="H30" s="106"/>
      <c r="I30" s="106"/>
      <c r="J30" s="109">
        <v>14673381</v>
      </c>
      <c r="K30" s="110"/>
      <c r="L30" s="110"/>
      <c r="M30" s="110"/>
      <c r="N30" s="102">
        <f t="shared" si="2"/>
        <v>97.410422478605682</v>
      </c>
      <c r="O30" s="102"/>
      <c r="P30" s="102"/>
      <c r="Q30" s="102"/>
      <c r="R30" s="99">
        <v>14067400</v>
      </c>
      <c r="S30" s="99"/>
      <c r="T30" s="99"/>
      <c r="U30" s="99"/>
      <c r="V30" s="98">
        <f t="shared" si="1"/>
        <v>95.74662136408682</v>
      </c>
      <c r="W30" s="98"/>
      <c r="X30" s="98"/>
      <c r="Y30" s="98"/>
      <c r="Z30" s="100">
        <f t="shared" si="3"/>
        <v>605981</v>
      </c>
      <c r="AA30" s="100"/>
      <c r="AB30" s="100"/>
      <c r="AC30" s="100"/>
    </row>
    <row r="31" spans="1:44" ht="20.100000000000001" customHeight="1" x14ac:dyDescent="0.15">
      <c r="A31" s="65"/>
      <c r="B31" s="65"/>
      <c r="C31" s="106" t="s">
        <v>54</v>
      </c>
      <c r="D31" s="106"/>
      <c r="E31" s="106"/>
      <c r="F31" s="106"/>
      <c r="G31" s="106"/>
      <c r="H31" s="106"/>
      <c r="I31" s="106"/>
      <c r="J31" s="109">
        <v>21886618</v>
      </c>
      <c r="K31" s="110"/>
      <c r="L31" s="110"/>
      <c r="M31" s="110"/>
      <c r="N31" s="102">
        <f t="shared" si="2"/>
        <v>110.12282781358623</v>
      </c>
      <c r="O31" s="102"/>
      <c r="P31" s="102"/>
      <c r="Q31" s="102"/>
      <c r="R31" s="99">
        <v>21696117</v>
      </c>
      <c r="S31" s="99"/>
      <c r="T31" s="99"/>
      <c r="U31" s="99"/>
      <c r="V31" s="98">
        <f t="shared" si="1"/>
        <v>110.61228279150126</v>
      </c>
      <c r="W31" s="98"/>
      <c r="X31" s="98"/>
      <c r="Y31" s="98"/>
      <c r="Z31" s="100">
        <f t="shared" si="3"/>
        <v>190501</v>
      </c>
      <c r="AA31" s="100"/>
      <c r="AB31" s="100"/>
      <c r="AC31" s="100"/>
      <c r="AD31" s="26"/>
    </row>
    <row r="32" spans="1:44" ht="20.100000000000001" customHeight="1" x14ac:dyDescent="0.15">
      <c r="A32" s="65"/>
      <c r="B32" s="65"/>
      <c r="C32" s="108" t="s">
        <v>55</v>
      </c>
      <c r="D32" s="108"/>
      <c r="E32" s="108"/>
      <c r="F32" s="108"/>
      <c r="G32" s="108"/>
      <c r="H32" s="108"/>
      <c r="I32" s="108"/>
      <c r="J32" s="107" t="s">
        <v>255</v>
      </c>
      <c r="K32" s="99"/>
      <c r="L32" s="99"/>
      <c r="M32" s="99"/>
      <c r="N32" s="141"/>
      <c r="O32" s="141"/>
      <c r="P32" s="141"/>
      <c r="Q32" s="141"/>
      <c r="R32" s="99" t="s">
        <v>257</v>
      </c>
      <c r="S32" s="99"/>
      <c r="T32" s="99"/>
      <c r="U32" s="99"/>
      <c r="V32" s="98"/>
      <c r="W32" s="98"/>
      <c r="X32" s="98"/>
      <c r="Y32" s="98"/>
      <c r="Z32" s="100" t="s">
        <v>257</v>
      </c>
      <c r="AA32" s="100"/>
      <c r="AB32" s="100"/>
      <c r="AC32" s="100"/>
    </row>
    <row r="33" spans="1:29" ht="20.100000000000001" customHeight="1" x14ac:dyDescent="0.15">
      <c r="A33" s="65"/>
      <c r="B33" s="65"/>
      <c r="C33" s="106" t="s">
        <v>56</v>
      </c>
      <c r="D33" s="106"/>
      <c r="E33" s="106"/>
      <c r="F33" s="106"/>
      <c r="G33" s="106"/>
      <c r="H33" s="106"/>
      <c r="I33" s="106"/>
      <c r="J33" s="109">
        <v>2146923</v>
      </c>
      <c r="K33" s="110"/>
      <c r="L33" s="110"/>
      <c r="M33" s="110"/>
      <c r="N33" s="102">
        <f t="shared" si="2"/>
        <v>90.142991141569468</v>
      </c>
      <c r="O33" s="102"/>
      <c r="P33" s="102"/>
      <c r="Q33" s="102"/>
      <c r="R33" s="99">
        <v>1939355</v>
      </c>
      <c r="S33" s="99"/>
      <c r="T33" s="99"/>
      <c r="U33" s="99"/>
      <c r="V33" s="98">
        <f t="shared" si="1"/>
        <v>85.460117833173967</v>
      </c>
      <c r="W33" s="98"/>
      <c r="X33" s="98"/>
      <c r="Y33" s="98"/>
      <c r="Z33" s="100">
        <f t="shared" si="3"/>
        <v>207568</v>
      </c>
      <c r="AA33" s="100"/>
      <c r="AB33" s="100"/>
      <c r="AC33" s="100"/>
    </row>
    <row r="34" spans="1:29" ht="20.100000000000001" customHeight="1" x14ac:dyDescent="0.15">
      <c r="A34" s="65"/>
      <c r="B34" s="65"/>
      <c r="C34" s="106" t="s">
        <v>57</v>
      </c>
      <c r="D34" s="106"/>
      <c r="E34" s="106"/>
      <c r="F34" s="106"/>
      <c r="G34" s="106"/>
      <c r="H34" s="106"/>
      <c r="I34" s="106"/>
      <c r="J34" s="109">
        <v>36684</v>
      </c>
      <c r="K34" s="110"/>
      <c r="L34" s="110"/>
      <c r="M34" s="110"/>
      <c r="N34" s="102">
        <f t="shared" si="2"/>
        <v>102.29211979253807</v>
      </c>
      <c r="O34" s="102"/>
      <c r="P34" s="102"/>
      <c r="Q34" s="102"/>
      <c r="R34" s="99">
        <v>36684</v>
      </c>
      <c r="S34" s="99"/>
      <c r="T34" s="99"/>
      <c r="U34" s="99"/>
      <c r="V34" s="98">
        <f t="shared" si="1"/>
        <v>102.29211979253807</v>
      </c>
      <c r="W34" s="98"/>
      <c r="X34" s="98"/>
      <c r="Y34" s="98"/>
      <c r="Z34" s="100" t="s">
        <v>257</v>
      </c>
      <c r="AA34" s="100"/>
      <c r="AB34" s="100"/>
      <c r="AC34" s="100"/>
    </row>
    <row r="35" spans="1:29" ht="20.100000000000001" customHeight="1" x14ac:dyDescent="0.15">
      <c r="A35" s="65"/>
      <c r="B35" s="65"/>
      <c r="C35" s="106" t="s">
        <v>166</v>
      </c>
      <c r="D35" s="106"/>
      <c r="E35" s="106"/>
      <c r="F35" s="106"/>
      <c r="G35" s="106"/>
      <c r="H35" s="106"/>
      <c r="I35" s="106"/>
      <c r="J35" s="109">
        <v>12873026</v>
      </c>
      <c r="K35" s="110"/>
      <c r="L35" s="110"/>
      <c r="M35" s="110"/>
      <c r="N35" s="102">
        <f t="shared" si="2"/>
        <v>101.72017612813318</v>
      </c>
      <c r="O35" s="102"/>
      <c r="P35" s="102"/>
      <c r="Q35" s="102"/>
      <c r="R35" s="99">
        <v>12584781</v>
      </c>
      <c r="S35" s="99"/>
      <c r="T35" s="99"/>
      <c r="U35" s="99"/>
      <c r="V35" s="98">
        <f t="shared" si="1"/>
        <v>100.15461563236623</v>
      </c>
      <c r="W35" s="98"/>
      <c r="X35" s="98"/>
      <c r="Y35" s="98"/>
      <c r="Z35" s="100">
        <f t="shared" si="3"/>
        <v>288245</v>
      </c>
      <c r="AA35" s="100"/>
      <c r="AB35" s="100"/>
      <c r="AC35" s="100"/>
    </row>
    <row r="36" spans="1:29" ht="20.100000000000001" customHeight="1" x14ac:dyDescent="0.15">
      <c r="A36" s="65"/>
      <c r="B36" s="65"/>
      <c r="C36" s="106" t="s">
        <v>192</v>
      </c>
      <c r="D36" s="106"/>
      <c r="E36" s="106"/>
      <c r="F36" s="106"/>
      <c r="G36" s="106"/>
      <c r="H36" s="106"/>
      <c r="I36" s="106"/>
      <c r="J36" s="109">
        <v>1660549</v>
      </c>
      <c r="K36" s="110"/>
      <c r="L36" s="110"/>
      <c r="M36" s="110"/>
      <c r="N36" s="102">
        <f t="shared" si="2"/>
        <v>103.05263876477014</v>
      </c>
      <c r="O36" s="102"/>
      <c r="P36" s="102"/>
      <c r="Q36" s="102"/>
      <c r="R36" s="99">
        <v>1653954</v>
      </c>
      <c r="S36" s="99"/>
      <c r="T36" s="99"/>
      <c r="U36" s="99"/>
      <c r="V36" s="98">
        <f t="shared" si="1"/>
        <v>103.13112046286834</v>
      </c>
      <c r="W36" s="98"/>
      <c r="X36" s="98"/>
      <c r="Y36" s="98"/>
      <c r="Z36" s="100">
        <f t="shared" si="3"/>
        <v>6595</v>
      </c>
      <c r="AA36" s="100"/>
      <c r="AB36" s="100"/>
      <c r="AC36" s="100"/>
    </row>
    <row r="37" spans="1:29" ht="20.100000000000001" customHeight="1" x14ac:dyDescent="0.15">
      <c r="A37" s="65"/>
      <c r="B37" s="65"/>
      <c r="C37" s="50"/>
      <c r="D37" s="50"/>
      <c r="E37" s="50"/>
      <c r="F37" s="50"/>
      <c r="G37" s="50"/>
      <c r="H37" s="50"/>
      <c r="I37" s="50"/>
      <c r="J37" s="107"/>
      <c r="K37" s="99"/>
      <c r="L37" s="99"/>
      <c r="M37" s="99"/>
      <c r="N37" s="102"/>
      <c r="O37" s="102"/>
      <c r="P37" s="102"/>
      <c r="Q37" s="102"/>
      <c r="R37" s="99"/>
      <c r="S37" s="99"/>
      <c r="T37" s="99"/>
      <c r="U37" s="99"/>
      <c r="V37" s="98"/>
      <c r="W37" s="98"/>
      <c r="X37" s="98"/>
      <c r="Y37" s="98"/>
      <c r="Z37" s="99"/>
      <c r="AA37" s="99"/>
      <c r="AB37" s="99"/>
      <c r="AC37" s="99"/>
    </row>
    <row r="38" spans="1:29" ht="20.100000000000001" customHeight="1" x14ac:dyDescent="0.15">
      <c r="A38" s="1"/>
      <c r="B38" s="111" t="s">
        <v>58</v>
      </c>
      <c r="C38" s="111"/>
      <c r="D38" s="111"/>
      <c r="E38" s="111"/>
      <c r="F38" s="111"/>
      <c r="G38" s="111"/>
      <c r="H38" s="111"/>
      <c r="I38" s="37"/>
      <c r="J38" s="114">
        <v>2532355</v>
      </c>
      <c r="K38" s="100"/>
      <c r="L38" s="100"/>
      <c r="M38" s="100"/>
      <c r="N38" s="102">
        <f t="shared" si="2"/>
        <v>101.16818490887751</v>
      </c>
      <c r="O38" s="102"/>
      <c r="P38" s="102"/>
      <c r="Q38" s="102"/>
      <c r="R38" s="100">
        <v>2202579</v>
      </c>
      <c r="S38" s="100"/>
      <c r="T38" s="100"/>
      <c r="U38" s="100"/>
      <c r="V38" s="98">
        <v>97.2</v>
      </c>
      <c r="W38" s="98"/>
      <c r="X38" s="98"/>
      <c r="Y38" s="98"/>
      <c r="Z38" s="100">
        <v>329776</v>
      </c>
      <c r="AA38" s="100"/>
      <c r="AB38" s="100"/>
      <c r="AC38" s="100"/>
    </row>
    <row r="39" spans="1:29" ht="20.100000000000001" customHeight="1" thickBot="1" x14ac:dyDescent="0.2">
      <c r="A39" s="46"/>
      <c r="B39" s="65"/>
      <c r="C39" s="65"/>
      <c r="D39" s="65"/>
      <c r="E39" s="65"/>
      <c r="F39" s="65"/>
      <c r="G39" s="65"/>
      <c r="H39" s="65"/>
      <c r="I39" s="46"/>
      <c r="J39" s="142"/>
      <c r="K39" s="143"/>
      <c r="L39" s="143"/>
      <c r="M39" s="143"/>
      <c r="N39" s="135"/>
      <c r="O39" s="135"/>
      <c r="P39" s="135"/>
      <c r="Q39" s="135"/>
      <c r="R39" s="143"/>
      <c r="S39" s="143"/>
      <c r="T39" s="143"/>
      <c r="U39" s="143"/>
      <c r="V39" s="135"/>
      <c r="W39" s="135"/>
      <c r="X39" s="135"/>
      <c r="Y39" s="135"/>
      <c r="Z39" s="143"/>
      <c r="AA39" s="143"/>
      <c r="AB39" s="143"/>
      <c r="AC39" s="143"/>
    </row>
    <row r="40" spans="1:29" ht="20.100000000000001" customHeight="1" x14ac:dyDescent="0.15">
      <c r="A40" s="54"/>
      <c r="B40" s="51"/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87"/>
      <c r="O40" s="87"/>
      <c r="P40" s="87"/>
      <c r="Q40" s="87"/>
      <c r="R40" s="87"/>
      <c r="S40" s="87"/>
      <c r="T40" s="87"/>
      <c r="V40" s="26"/>
      <c r="X40" s="12"/>
      <c r="Y40" s="88" t="s">
        <v>297</v>
      </c>
      <c r="Z40" s="137" t="s">
        <v>298</v>
      </c>
      <c r="AA40" s="137"/>
      <c r="AB40" s="137"/>
      <c r="AC40" s="137"/>
    </row>
    <row r="41" spans="1:29" ht="20.100000000000001" customHeight="1" x14ac:dyDescent="0.15">
      <c r="A41" s="54"/>
      <c r="R41" s="89"/>
      <c r="S41" s="89"/>
      <c r="T41" s="89"/>
      <c r="U41" s="89"/>
      <c r="V41" s="26"/>
      <c r="X41" s="38"/>
      <c r="Y41" s="38"/>
      <c r="Z41" s="136" t="s">
        <v>296</v>
      </c>
      <c r="AA41" s="136"/>
      <c r="AB41" s="136"/>
      <c r="AC41" s="136"/>
    </row>
  </sheetData>
  <mergeCells count="191">
    <mergeCell ref="V30:Y30"/>
    <mergeCell ref="V31:Y31"/>
    <mergeCell ref="Z33:AC33"/>
    <mergeCell ref="V32:Y32"/>
    <mergeCell ref="R33:U33"/>
    <mergeCell ref="N33:Q33"/>
    <mergeCell ref="R31:U31"/>
    <mergeCell ref="R32:U32"/>
    <mergeCell ref="N31:Q31"/>
    <mergeCell ref="V34:Y34"/>
    <mergeCell ref="N34:Q34"/>
    <mergeCell ref="Z34:AC34"/>
    <mergeCell ref="Z31:AC31"/>
    <mergeCell ref="V37:Y37"/>
    <mergeCell ref="N32:Q32"/>
    <mergeCell ref="J39:M39"/>
    <mergeCell ref="Z30:AC30"/>
    <mergeCell ref="R36:U36"/>
    <mergeCell ref="V33:Y33"/>
    <mergeCell ref="N38:Q38"/>
    <mergeCell ref="N36:Q36"/>
    <mergeCell ref="N35:Q35"/>
    <mergeCell ref="Z35:AC35"/>
    <mergeCell ref="V35:Y35"/>
    <mergeCell ref="Z32:AC32"/>
    <mergeCell ref="R35:U35"/>
    <mergeCell ref="R37:U37"/>
    <mergeCell ref="V38:Y38"/>
    <mergeCell ref="N39:Q39"/>
    <mergeCell ref="N37:Q37"/>
    <mergeCell ref="Z36:AC36"/>
    <mergeCell ref="Z39:AC39"/>
    <mergeCell ref="R39:U39"/>
    <mergeCell ref="V39:Y39"/>
    <mergeCell ref="Z38:AC38"/>
    <mergeCell ref="Z37:AC37"/>
    <mergeCell ref="J30:M30"/>
    <mergeCell ref="V36:Y36"/>
    <mergeCell ref="Z41:AC41"/>
    <mergeCell ref="Z40:AC40"/>
    <mergeCell ref="A1:AC1"/>
    <mergeCell ref="J12:M12"/>
    <mergeCell ref="R17:U17"/>
    <mergeCell ref="R13:U13"/>
    <mergeCell ref="R12:U12"/>
    <mergeCell ref="J13:M13"/>
    <mergeCell ref="R16:U16"/>
    <mergeCell ref="R15:U15"/>
    <mergeCell ref="Z22:AC22"/>
    <mergeCell ref="V19:Y19"/>
    <mergeCell ref="U4:AA4"/>
    <mergeCell ref="A3:AC3"/>
    <mergeCell ref="N12:Q12"/>
    <mergeCell ref="Z10:AC10"/>
    <mergeCell ref="V13:Y13"/>
    <mergeCell ref="V12:Y12"/>
    <mergeCell ref="N13:Q13"/>
    <mergeCell ref="Z11:AC11"/>
    <mergeCell ref="Z5:AC6"/>
    <mergeCell ref="N11:Q11"/>
    <mergeCell ref="V9:Y9"/>
    <mergeCell ref="Z9:AC9"/>
    <mergeCell ref="R11:U11"/>
    <mergeCell ref="V11:Y11"/>
    <mergeCell ref="Z8:AC8"/>
    <mergeCell ref="A24:I24"/>
    <mergeCell ref="C18:I18"/>
    <mergeCell ref="C19:I19"/>
    <mergeCell ref="C20:I20"/>
    <mergeCell ref="J26:M26"/>
    <mergeCell ref="N26:Q26"/>
    <mergeCell ref="R26:U26"/>
    <mergeCell ref="V26:Y26"/>
    <mergeCell ref="V17:Y17"/>
    <mergeCell ref="Z26:AC26"/>
    <mergeCell ref="V18:Y18"/>
    <mergeCell ref="J20:M20"/>
    <mergeCell ref="N20:Q20"/>
    <mergeCell ref="R25:U25"/>
    <mergeCell ref="J18:M18"/>
    <mergeCell ref="B25:H25"/>
    <mergeCell ref="J25:M25"/>
    <mergeCell ref="R21:U21"/>
    <mergeCell ref="V21:Y21"/>
    <mergeCell ref="Z21:AC21"/>
    <mergeCell ref="J9:M9"/>
    <mergeCell ref="C13:H13"/>
    <mergeCell ref="C11:H11"/>
    <mergeCell ref="C30:I30"/>
    <mergeCell ref="C27:H27"/>
    <mergeCell ref="C29:H29"/>
    <mergeCell ref="J11:M11"/>
    <mergeCell ref="N22:Q22"/>
    <mergeCell ref="R30:U30"/>
    <mergeCell ref="J29:M29"/>
    <mergeCell ref="N25:Q25"/>
    <mergeCell ref="N29:Q29"/>
    <mergeCell ref="N30:Q30"/>
    <mergeCell ref="V27:Y27"/>
    <mergeCell ref="Z20:AC20"/>
    <mergeCell ref="J28:M28"/>
    <mergeCell ref="Z25:AC25"/>
    <mergeCell ref="R22:U22"/>
    <mergeCell ref="V22:Y22"/>
    <mergeCell ref="A4:G4"/>
    <mergeCell ref="V5:Y6"/>
    <mergeCell ref="A8:I8"/>
    <mergeCell ref="V10:Y10"/>
    <mergeCell ref="J10:M10"/>
    <mergeCell ref="J8:M8"/>
    <mergeCell ref="N8:Q8"/>
    <mergeCell ref="R8:U8"/>
    <mergeCell ref="V8:Y8"/>
    <mergeCell ref="N9:Q9"/>
    <mergeCell ref="A5:I6"/>
    <mergeCell ref="J5:M6"/>
    <mergeCell ref="N5:Q6"/>
    <mergeCell ref="R5:U6"/>
    <mergeCell ref="R9:U9"/>
    <mergeCell ref="R10:U10"/>
    <mergeCell ref="N10:Q10"/>
    <mergeCell ref="B9:H9"/>
    <mergeCell ref="B38:H38"/>
    <mergeCell ref="C32:I32"/>
    <mergeCell ref="C34:I34"/>
    <mergeCell ref="C35:I35"/>
    <mergeCell ref="C36:I36"/>
    <mergeCell ref="C31:I31"/>
    <mergeCell ref="C33:I33"/>
    <mergeCell ref="J34:M34"/>
    <mergeCell ref="J31:M31"/>
    <mergeCell ref="J35:M35"/>
    <mergeCell ref="J33:M33"/>
    <mergeCell ref="J32:M32"/>
    <mergeCell ref="J37:M37"/>
    <mergeCell ref="J36:M36"/>
    <mergeCell ref="J38:M38"/>
    <mergeCell ref="R34:U34"/>
    <mergeCell ref="R38:U38"/>
    <mergeCell ref="C14:I14"/>
    <mergeCell ref="J16:M16"/>
    <mergeCell ref="N15:Q15"/>
    <mergeCell ref="N14:Q14"/>
    <mergeCell ref="C16:I16"/>
    <mergeCell ref="J14:M14"/>
    <mergeCell ref="B22:H22"/>
    <mergeCell ref="C15:I15"/>
    <mergeCell ref="C17:I17"/>
    <mergeCell ref="J17:M17"/>
    <mergeCell ref="N19:Q19"/>
    <mergeCell ref="N17:Q17"/>
    <mergeCell ref="J19:M19"/>
    <mergeCell ref="N18:Q18"/>
    <mergeCell ref="N16:Q16"/>
    <mergeCell ref="J15:M15"/>
    <mergeCell ref="J21:M21"/>
    <mergeCell ref="N21:Q21"/>
    <mergeCell ref="J24:M24"/>
    <mergeCell ref="J22:M22"/>
    <mergeCell ref="N24:Q24"/>
    <mergeCell ref="J27:M27"/>
    <mergeCell ref="N27:Q27"/>
    <mergeCell ref="R27:U27"/>
    <mergeCell ref="N28:Q28"/>
    <mergeCell ref="V28:Y28"/>
    <mergeCell ref="Z24:AC24"/>
    <mergeCell ref="R24:U24"/>
    <mergeCell ref="V24:Y24"/>
    <mergeCell ref="V20:Y20"/>
    <mergeCell ref="R20:U20"/>
    <mergeCell ref="V29:Y29"/>
    <mergeCell ref="R28:U28"/>
    <mergeCell ref="R29:U29"/>
    <mergeCell ref="Z29:AC29"/>
    <mergeCell ref="Z15:AC15"/>
    <mergeCell ref="Z13:AC13"/>
    <mergeCell ref="Z14:AC14"/>
    <mergeCell ref="Z12:AC12"/>
    <mergeCell ref="Z18:AC18"/>
    <mergeCell ref="R14:U14"/>
    <mergeCell ref="V14:Y14"/>
    <mergeCell ref="Z17:AC17"/>
    <mergeCell ref="R19:U19"/>
    <mergeCell ref="Z19:AC19"/>
    <mergeCell ref="Z16:AC16"/>
    <mergeCell ref="R18:U18"/>
    <mergeCell ref="V16:Y16"/>
    <mergeCell ref="V15:Y15"/>
    <mergeCell ref="V25:Y25"/>
    <mergeCell ref="Z28:AC28"/>
    <mergeCell ref="Z27:AC27"/>
  </mergeCells>
  <phoneticPr fontId="8"/>
  <printOptions horizontalCentered="1"/>
  <pageMargins left="0.59055118110236227" right="0.59055118110236227" top="1.1811023622047245" bottom="0.39370078740157483" header="0.51181102362204722" footer="0.51181102362204722"/>
  <pageSetup paperSize="9" scale="89" orientation="portrait" r:id="rId1"/>
  <headerFooter scaleWithDoc="0"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showGridLines="0" view="pageBreakPreview" topLeftCell="F2" zoomScale="70" zoomScaleNormal="60" zoomScaleSheetLayoutView="70" workbookViewId="0"/>
  </sheetViews>
  <sheetFormatPr defaultColWidth="3.625" defaultRowHeight="23.1" customHeight="1" x14ac:dyDescent="0.15"/>
  <cols>
    <col min="1" max="1" width="3.375" style="62" customWidth="1"/>
    <col min="2" max="10" width="4.125" style="62" customWidth="1"/>
    <col min="11" max="11" width="6.25" style="62" customWidth="1"/>
    <col min="12" max="256" width="3.625" style="62"/>
    <col min="257" max="257" width="3.375" style="62" customWidth="1"/>
    <col min="258" max="266" width="4.125" style="62" customWidth="1"/>
    <col min="267" max="267" width="6.25" style="62" customWidth="1"/>
    <col min="268" max="512" width="3.625" style="62"/>
    <col min="513" max="513" width="3.375" style="62" customWidth="1"/>
    <col min="514" max="522" width="4.125" style="62" customWidth="1"/>
    <col min="523" max="523" width="6.25" style="62" customWidth="1"/>
    <col min="524" max="768" width="3.625" style="62"/>
    <col min="769" max="769" width="3.375" style="62" customWidth="1"/>
    <col min="770" max="778" width="4.125" style="62" customWidth="1"/>
    <col min="779" max="779" width="6.25" style="62" customWidth="1"/>
    <col min="780" max="1024" width="3.625" style="62"/>
    <col min="1025" max="1025" width="3.375" style="62" customWidth="1"/>
    <col min="1026" max="1034" width="4.125" style="62" customWidth="1"/>
    <col min="1035" max="1035" width="6.25" style="62" customWidth="1"/>
    <col min="1036" max="1280" width="3.625" style="62"/>
    <col min="1281" max="1281" width="3.375" style="62" customWidth="1"/>
    <col min="1282" max="1290" width="4.125" style="62" customWidth="1"/>
    <col min="1291" max="1291" width="6.25" style="62" customWidth="1"/>
    <col min="1292" max="1536" width="3.625" style="62"/>
    <col min="1537" max="1537" width="3.375" style="62" customWidth="1"/>
    <col min="1538" max="1546" width="4.125" style="62" customWidth="1"/>
    <col min="1547" max="1547" width="6.25" style="62" customWidth="1"/>
    <col min="1548" max="1792" width="3.625" style="62"/>
    <col min="1793" max="1793" width="3.375" style="62" customWidth="1"/>
    <col min="1794" max="1802" width="4.125" style="62" customWidth="1"/>
    <col min="1803" max="1803" width="6.25" style="62" customWidth="1"/>
    <col min="1804" max="2048" width="3.625" style="62"/>
    <col min="2049" max="2049" width="3.375" style="62" customWidth="1"/>
    <col min="2050" max="2058" width="4.125" style="62" customWidth="1"/>
    <col min="2059" max="2059" width="6.25" style="62" customWidth="1"/>
    <col min="2060" max="2304" width="3.625" style="62"/>
    <col min="2305" max="2305" width="3.375" style="62" customWidth="1"/>
    <col min="2306" max="2314" width="4.125" style="62" customWidth="1"/>
    <col min="2315" max="2315" width="6.25" style="62" customWidth="1"/>
    <col min="2316" max="2560" width="3.625" style="62"/>
    <col min="2561" max="2561" width="3.375" style="62" customWidth="1"/>
    <col min="2562" max="2570" width="4.125" style="62" customWidth="1"/>
    <col min="2571" max="2571" width="6.25" style="62" customWidth="1"/>
    <col min="2572" max="2816" width="3.625" style="62"/>
    <col min="2817" max="2817" width="3.375" style="62" customWidth="1"/>
    <col min="2818" max="2826" width="4.125" style="62" customWidth="1"/>
    <col min="2827" max="2827" width="6.25" style="62" customWidth="1"/>
    <col min="2828" max="3072" width="3.625" style="62"/>
    <col min="3073" max="3073" width="3.375" style="62" customWidth="1"/>
    <col min="3074" max="3082" width="4.125" style="62" customWidth="1"/>
    <col min="3083" max="3083" width="6.25" style="62" customWidth="1"/>
    <col min="3084" max="3328" width="3.625" style="62"/>
    <col min="3329" max="3329" width="3.375" style="62" customWidth="1"/>
    <col min="3330" max="3338" width="4.125" style="62" customWidth="1"/>
    <col min="3339" max="3339" width="6.25" style="62" customWidth="1"/>
    <col min="3340" max="3584" width="3.625" style="62"/>
    <col min="3585" max="3585" width="3.375" style="62" customWidth="1"/>
    <col min="3586" max="3594" width="4.125" style="62" customWidth="1"/>
    <col min="3595" max="3595" width="6.25" style="62" customWidth="1"/>
    <col min="3596" max="3840" width="3.625" style="62"/>
    <col min="3841" max="3841" width="3.375" style="62" customWidth="1"/>
    <col min="3842" max="3850" width="4.125" style="62" customWidth="1"/>
    <col min="3851" max="3851" width="6.25" style="62" customWidth="1"/>
    <col min="3852" max="4096" width="3.625" style="62"/>
    <col min="4097" max="4097" width="3.375" style="62" customWidth="1"/>
    <col min="4098" max="4106" width="4.125" style="62" customWidth="1"/>
    <col min="4107" max="4107" width="6.25" style="62" customWidth="1"/>
    <col min="4108" max="4352" width="3.625" style="62"/>
    <col min="4353" max="4353" width="3.375" style="62" customWidth="1"/>
    <col min="4354" max="4362" width="4.125" style="62" customWidth="1"/>
    <col min="4363" max="4363" width="6.25" style="62" customWidth="1"/>
    <col min="4364" max="4608" width="3.625" style="62"/>
    <col min="4609" max="4609" width="3.375" style="62" customWidth="1"/>
    <col min="4610" max="4618" width="4.125" style="62" customWidth="1"/>
    <col min="4619" max="4619" width="6.25" style="62" customWidth="1"/>
    <col min="4620" max="4864" width="3.625" style="62"/>
    <col min="4865" max="4865" width="3.375" style="62" customWidth="1"/>
    <col min="4866" max="4874" width="4.125" style="62" customWidth="1"/>
    <col min="4875" max="4875" width="6.25" style="62" customWidth="1"/>
    <col min="4876" max="5120" width="3.625" style="62"/>
    <col min="5121" max="5121" width="3.375" style="62" customWidth="1"/>
    <col min="5122" max="5130" width="4.125" style="62" customWidth="1"/>
    <col min="5131" max="5131" width="6.25" style="62" customWidth="1"/>
    <col min="5132" max="5376" width="3.625" style="62"/>
    <col min="5377" max="5377" width="3.375" style="62" customWidth="1"/>
    <col min="5378" max="5386" width="4.125" style="62" customWidth="1"/>
    <col min="5387" max="5387" width="6.25" style="62" customWidth="1"/>
    <col min="5388" max="5632" width="3.625" style="62"/>
    <col min="5633" max="5633" width="3.375" style="62" customWidth="1"/>
    <col min="5634" max="5642" width="4.125" style="62" customWidth="1"/>
    <col min="5643" max="5643" width="6.25" style="62" customWidth="1"/>
    <col min="5644" max="5888" width="3.625" style="62"/>
    <col min="5889" max="5889" width="3.375" style="62" customWidth="1"/>
    <col min="5890" max="5898" width="4.125" style="62" customWidth="1"/>
    <col min="5899" max="5899" width="6.25" style="62" customWidth="1"/>
    <col min="5900" max="6144" width="3.625" style="62"/>
    <col min="6145" max="6145" width="3.375" style="62" customWidth="1"/>
    <col min="6146" max="6154" width="4.125" style="62" customWidth="1"/>
    <col min="6155" max="6155" width="6.25" style="62" customWidth="1"/>
    <col min="6156" max="6400" width="3.625" style="62"/>
    <col min="6401" max="6401" width="3.375" style="62" customWidth="1"/>
    <col min="6402" max="6410" width="4.125" style="62" customWidth="1"/>
    <col min="6411" max="6411" width="6.25" style="62" customWidth="1"/>
    <col min="6412" max="6656" width="3.625" style="62"/>
    <col min="6657" max="6657" width="3.375" style="62" customWidth="1"/>
    <col min="6658" max="6666" width="4.125" style="62" customWidth="1"/>
    <col min="6667" max="6667" width="6.25" style="62" customWidth="1"/>
    <col min="6668" max="6912" width="3.625" style="62"/>
    <col min="6913" max="6913" width="3.375" style="62" customWidth="1"/>
    <col min="6914" max="6922" width="4.125" style="62" customWidth="1"/>
    <col min="6923" max="6923" width="6.25" style="62" customWidth="1"/>
    <col min="6924" max="7168" width="3.625" style="62"/>
    <col min="7169" max="7169" width="3.375" style="62" customWidth="1"/>
    <col min="7170" max="7178" width="4.125" style="62" customWidth="1"/>
    <col min="7179" max="7179" width="6.25" style="62" customWidth="1"/>
    <col min="7180" max="7424" width="3.625" style="62"/>
    <col min="7425" max="7425" width="3.375" style="62" customWidth="1"/>
    <col min="7426" max="7434" width="4.125" style="62" customWidth="1"/>
    <col min="7435" max="7435" width="6.25" style="62" customWidth="1"/>
    <col min="7436" max="7680" width="3.625" style="62"/>
    <col min="7681" max="7681" width="3.375" style="62" customWidth="1"/>
    <col min="7682" max="7690" width="4.125" style="62" customWidth="1"/>
    <col min="7691" max="7691" width="6.25" style="62" customWidth="1"/>
    <col min="7692" max="7936" width="3.625" style="62"/>
    <col min="7937" max="7937" width="3.375" style="62" customWidth="1"/>
    <col min="7938" max="7946" width="4.125" style="62" customWidth="1"/>
    <col min="7947" max="7947" width="6.25" style="62" customWidth="1"/>
    <col min="7948" max="8192" width="3.625" style="62"/>
    <col min="8193" max="8193" width="3.375" style="62" customWidth="1"/>
    <col min="8194" max="8202" width="4.125" style="62" customWidth="1"/>
    <col min="8203" max="8203" width="6.25" style="62" customWidth="1"/>
    <col min="8204" max="8448" width="3.625" style="62"/>
    <col min="8449" max="8449" width="3.375" style="62" customWidth="1"/>
    <col min="8450" max="8458" width="4.125" style="62" customWidth="1"/>
    <col min="8459" max="8459" width="6.25" style="62" customWidth="1"/>
    <col min="8460" max="8704" width="3.625" style="62"/>
    <col min="8705" max="8705" width="3.375" style="62" customWidth="1"/>
    <col min="8706" max="8714" width="4.125" style="62" customWidth="1"/>
    <col min="8715" max="8715" width="6.25" style="62" customWidth="1"/>
    <col min="8716" max="8960" width="3.625" style="62"/>
    <col min="8961" max="8961" width="3.375" style="62" customWidth="1"/>
    <col min="8962" max="8970" width="4.125" style="62" customWidth="1"/>
    <col min="8971" max="8971" width="6.25" style="62" customWidth="1"/>
    <col min="8972" max="9216" width="3.625" style="62"/>
    <col min="9217" max="9217" width="3.375" style="62" customWidth="1"/>
    <col min="9218" max="9226" width="4.125" style="62" customWidth="1"/>
    <col min="9227" max="9227" width="6.25" style="62" customWidth="1"/>
    <col min="9228" max="9472" width="3.625" style="62"/>
    <col min="9473" max="9473" width="3.375" style="62" customWidth="1"/>
    <col min="9474" max="9482" width="4.125" style="62" customWidth="1"/>
    <col min="9483" max="9483" width="6.25" style="62" customWidth="1"/>
    <col min="9484" max="9728" width="3.625" style="62"/>
    <col min="9729" max="9729" width="3.375" style="62" customWidth="1"/>
    <col min="9730" max="9738" width="4.125" style="62" customWidth="1"/>
    <col min="9739" max="9739" width="6.25" style="62" customWidth="1"/>
    <col min="9740" max="9984" width="3.625" style="62"/>
    <col min="9985" max="9985" width="3.375" style="62" customWidth="1"/>
    <col min="9986" max="9994" width="4.125" style="62" customWidth="1"/>
    <col min="9995" max="9995" width="6.25" style="62" customWidth="1"/>
    <col min="9996" max="10240" width="3.625" style="62"/>
    <col min="10241" max="10241" width="3.375" style="62" customWidth="1"/>
    <col min="10242" max="10250" width="4.125" style="62" customWidth="1"/>
    <col min="10251" max="10251" width="6.25" style="62" customWidth="1"/>
    <col min="10252" max="10496" width="3.625" style="62"/>
    <col min="10497" max="10497" width="3.375" style="62" customWidth="1"/>
    <col min="10498" max="10506" width="4.125" style="62" customWidth="1"/>
    <col min="10507" max="10507" width="6.25" style="62" customWidth="1"/>
    <col min="10508" max="10752" width="3.625" style="62"/>
    <col min="10753" max="10753" width="3.375" style="62" customWidth="1"/>
    <col min="10754" max="10762" width="4.125" style="62" customWidth="1"/>
    <col min="10763" max="10763" width="6.25" style="62" customWidth="1"/>
    <col min="10764" max="11008" width="3.625" style="62"/>
    <col min="11009" max="11009" width="3.375" style="62" customWidth="1"/>
    <col min="11010" max="11018" width="4.125" style="62" customWidth="1"/>
    <col min="11019" max="11019" width="6.25" style="62" customWidth="1"/>
    <col min="11020" max="11264" width="3.625" style="62"/>
    <col min="11265" max="11265" width="3.375" style="62" customWidth="1"/>
    <col min="11266" max="11274" width="4.125" style="62" customWidth="1"/>
    <col min="11275" max="11275" width="6.25" style="62" customWidth="1"/>
    <col min="11276" max="11520" width="3.625" style="62"/>
    <col min="11521" max="11521" width="3.375" style="62" customWidth="1"/>
    <col min="11522" max="11530" width="4.125" style="62" customWidth="1"/>
    <col min="11531" max="11531" width="6.25" style="62" customWidth="1"/>
    <col min="11532" max="11776" width="3.625" style="62"/>
    <col min="11777" max="11777" width="3.375" style="62" customWidth="1"/>
    <col min="11778" max="11786" width="4.125" style="62" customWidth="1"/>
    <col min="11787" max="11787" width="6.25" style="62" customWidth="1"/>
    <col min="11788" max="12032" width="3.625" style="62"/>
    <col min="12033" max="12033" width="3.375" style="62" customWidth="1"/>
    <col min="12034" max="12042" width="4.125" style="62" customWidth="1"/>
    <col min="12043" max="12043" width="6.25" style="62" customWidth="1"/>
    <col min="12044" max="12288" width="3.625" style="62"/>
    <col min="12289" max="12289" width="3.375" style="62" customWidth="1"/>
    <col min="12290" max="12298" width="4.125" style="62" customWidth="1"/>
    <col min="12299" max="12299" width="6.25" style="62" customWidth="1"/>
    <col min="12300" max="12544" width="3.625" style="62"/>
    <col min="12545" max="12545" width="3.375" style="62" customWidth="1"/>
    <col min="12546" max="12554" width="4.125" style="62" customWidth="1"/>
    <col min="12555" max="12555" width="6.25" style="62" customWidth="1"/>
    <col min="12556" max="12800" width="3.625" style="62"/>
    <col min="12801" max="12801" width="3.375" style="62" customWidth="1"/>
    <col min="12802" max="12810" width="4.125" style="62" customWidth="1"/>
    <col min="12811" max="12811" width="6.25" style="62" customWidth="1"/>
    <col min="12812" max="13056" width="3.625" style="62"/>
    <col min="13057" max="13057" width="3.375" style="62" customWidth="1"/>
    <col min="13058" max="13066" width="4.125" style="62" customWidth="1"/>
    <col min="13067" max="13067" width="6.25" style="62" customWidth="1"/>
    <col min="13068" max="13312" width="3.625" style="62"/>
    <col min="13313" max="13313" width="3.375" style="62" customWidth="1"/>
    <col min="13314" max="13322" width="4.125" style="62" customWidth="1"/>
    <col min="13323" max="13323" width="6.25" style="62" customWidth="1"/>
    <col min="13324" max="13568" width="3.625" style="62"/>
    <col min="13569" max="13569" width="3.375" style="62" customWidth="1"/>
    <col min="13570" max="13578" width="4.125" style="62" customWidth="1"/>
    <col min="13579" max="13579" width="6.25" style="62" customWidth="1"/>
    <col min="13580" max="13824" width="3.625" style="62"/>
    <col min="13825" max="13825" width="3.375" style="62" customWidth="1"/>
    <col min="13826" max="13834" width="4.125" style="62" customWidth="1"/>
    <col min="13835" max="13835" width="6.25" style="62" customWidth="1"/>
    <col min="13836" max="14080" width="3.625" style="62"/>
    <col min="14081" max="14081" width="3.375" style="62" customWidth="1"/>
    <col min="14082" max="14090" width="4.125" style="62" customWidth="1"/>
    <col min="14091" max="14091" width="6.25" style="62" customWidth="1"/>
    <col min="14092" max="14336" width="3.625" style="62"/>
    <col min="14337" max="14337" width="3.375" style="62" customWidth="1"/>
    <col min="14338" max="14346" width="4.125" style="62" customWidth="1"/>
    <col min="14347" max="14347" width="6.25" style="62" customWidth="1"/>
    <col min="14348" max="14592" width="3.625" style="62"/>
    <col min="14593" max="14593" width="3.375" style="62" customWidth="1"/>
    <col min="14594" max="14602" width="4.125" style="62" customWidth="1"/>
    <col min="14603" max="14603" width="6.25" style="62" customWidth="1"/>
    <col min="14604" max="14848" width="3.625" style="62"/>
    <col min="14849" max="14849" width="3.375" style="62" customWidth="1"/>
    <col min="14850" max="14858" width="4.125" style="62" customWidth="1"/>
    <col min="14859" max="14859" width="6.25" style="62" customWidth="1"/>
    <col min="14860" max="15104" width="3.625" style="62"/>
    <col min="15105" max="15105" width="3.375" style="62" customWidth="1"/>
    <col min="15106" max="15114" width="4.125" style="62" customWidth="1"/>
    <col min="15115" max="15115" width="6.25" style="62" customWidth="1"/>
    <col min="15116" max="15360" width="3.625" style="62"/>
    <col min="15361" max="15361" width="3.375" style="62" customWidth="1"/>
    <col min="15362" max="15370" width="4.125" style="62" customWidth="1"/>
    <col min="15371" max="15371" width="6.25" style="62" customWidth="1"/>
    <col min="15372" max="15616" width="3.625" style="62"/>
    <col min="15617" max="15617" width="3.375" style="62" customWidth="1"/>
    <col min="15618" max="15626" width="4.125" style="62" customWidth="1"/>
    <col min="15627" max="15627" width="6.25" style="62" customWidth="1"/>
    <col min="15628" max="15872" width="3.625" style="62"/>
    <col min="15873" max="15873" width="3.375" style="62" customWidth="1"/>
    <col min="15874" max="15882" width="4.125" style="62" customWidth="1"/>
    <col min="15883" max="15883" width="6.25" style="62" customWidth="1"/>
    <col min="15884" max="16128" width="3.625" style="62"/>
    <col min="16129" max="16129" width="3.375" style="62" customWidth="1"/>
    <col min="16130" max="16138" width="4.125" style="62" customWidth="1"/>
    <col min="16139" max="16139" width="6.25" style="62" customWidth="1"/>
    <col min="16140" max="16384" width="3.625" style="62"/>
  </cols>
  <sheetData>
    <row r="1" spans="1:31" ht="33" customHeight="1" x14ac:dyDescent="0.15">
      <c r="A1" s="140" t="s">
        <v>236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</row>
    <row r="2" spans="1:31" ht="23.1" customHeight="1" thickBot="1" x14ac:dyDescent="0.2">
      <c r="A2" s="145" t="s">
        <v>1</v>
      </c>
      <c r="B2" s="149"/>
      <c r="C2" s="149"/>
      <c r="D2" s="149"/>
      <c r="E2" s="149"/>
      <c r="F2" s="55"/>
      <c r="G2" s="55"/>
      <c r="H2" s="55"/>
      <c r="I2" s="80"/>
      <c r="L2" s="65"/>
      <c r="M2" s="65"/>
      <c r="N2" s="65"/>
      <c r="O2" s="65"/>
      <c r="P2" s="65"/>
      <c r="Q2" s="65"/>
      <c r="R2" s="65"/>
      <c r="S2" s="65"/>
    </row>
    <row r="3" spans="1:31" ht="24.95" customHeight="1" x14ac:dyDescent="0.15">
      <c r="A3" s="150" t="s">
        <v>224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0" t="s">
        <v>258</v>
      </c>
      <c r="M3" s="151"/>
      <c r="N3" s="151"/>
      <c r="O3" s="151"/>
      <c r="P3" s="151"/>
      <c r="Q3" s="151"/>
      <c r="R3" s="151"/>
      <c r="S3" s="151"/>
      <c r="T3" s="150" t="s">
        <v>259</v>
      </c>
      <c r="U3" s="151"/>
      <c r="V3" s="151"/>
      <c r="W3" s="151"/>
      <c r="X3" s="151"/>
      <c r="Y3" s="151"/>
      <c r="Z3" s="151"/>
      <c r="AA3" s="151"/>
      <c r="AB3" s="154" t="s">
        <v>260</v>
      </c>
      <c r="AC3" s="151"/>
      <c r="AD3" s="151"/>
      <c r="AE3" s="155"/>
    </row>
    <row r="4" spans="1:31" ht="24.95" customHeight="1" x14ac:dyDescent="0.15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6" t="s">
        <v>261</v>
      </c>
      <c r="M4" s="153"/>
      <c r="N4" s="153"/>
      <c r="O4" s="153"/>
      <c r="P4" s="156" t="s">
        <v>5</v>
      </c>
      <c r="Q4" s="153"/>
      <c r="R4" s="153"/>
      <c r="S4" s="153"/>
      <c r="T4" s="156" t="s">
        <v>261</v>
      </c>
      <c r="U4" s="153"/>
      <c r="V4" s="153"/>
      <c r="W4" s="153"/>
      <c r="X4" s="156" t="s">
        <v>5</v>
      </c>
      <c r="Y4" s="153"/>
      <c r="Z4" s="153"/>
      <c r="AA4" s="153"/>
      <c r="AB4" s="156" t="s">
        <v>30</v>
      </c>
      <c r="AC4" s="153"/>
      <c r="AD4" s="153"/>
      <c r="AE4" s="157"/>
    </row>
    <row r="5" spans="1:31" s="1" customFormat="1" ht="24.95" customHeight="1" x14ac:dyDescent="0.15">
      <c r="A5" s="111" t="s">
        <v>59</v>
      </c>
      <c r="B5" s="111"/>
      <c r="C5" s="111"/>
      <c r="D5" s="111"/>
      <c r="E5" s="111"/>
      <c r="F5" s="111"/>
      <c r="G5" s="111"/>
      <c r="H5" s="111"/>
      <c r="I5" s="111"/>
      <c r="J5" s="111"/>
      <c r="K5" s="37"/>
      <c r="L5" s="114">
        <f>SUM(L6:O29)</f>
        <v>51716930</v>
      </c>
      <c r="M5" s="100"/>
      <c r="N5" s="100"/>
      <c r="O5" s="100"/>
      <c r="P5" s="100">
        <f>SUM(P6:S29)</f>
        <v>50501804</v>
      </c>
      <c r="Q5" s="100"/>
      <c r="R5" s="100"/>
      <c r="S5" s="100"/>
      <c r="T5" s="100">
        <f>SUM(T6:W29)</f>
        <v>52098892</v>
      </c>
      <c r="U5" s="100"/>
      <c r="V5" s="100"/>
      <c r="W5" s="100"/>
      <c r="X5" s="100">
        <f>SUM(X6:AA29)</f>
        <v>50617983</v>
      </c>
      <c r="Y5" s="100"/>
      <c r="Z5" s="100"/>
      <c r="AA5" s="100"/>
      <c r="AB5" s="100">
        <f>SUM(AB6:AE29)</f>
        <v>55440000</v>
      </c>
      <c r="AC5" s="100"/>
      <c r="AD5" s="100"/>
      <c r="AE5" s="100"/>
    </row>
    <row r="6" spans="1:31" ht="24.95" customHeight="1" x14ac:dyDescent="0.15">
      <c r="A6" s="65"/>
      <c r="B6" s="106" t="s">
        <v>60</v>
      </c>
      <c r="C6" s="106"/>
      <c r="D6" s="106"/>
      <c r="E6" s="106"/>
      <c r="F6" s="106"/>
      <c r="G6" s="106"/>
      <c r="H6" s="106"/>
      <c r="I6" s="106"/>
      <c r="J6" s="106"/>
      <c r="K6" s="106"/>
      <c r="L6" s="107">
        <v>13562034</v>
      </c>
      <c r="M6" s="99"/>
      <c r="N6" s="99"/>
      <c r="O6" s="99"/>
      <c r="P6" s="99">
        <v>13792636</v>
      </c>
      <c r="Q6" s="99"/>
      <c r="R6" s="99"/>
      <c r="S6" s="99"/>
      <c r="T6" s="99">
        <v>14186310</v>
      </c>
      <c r="U6" s="99"/>
      <c r="V6" s="99"/>
      <c r="W6" s="99"/>
      <c r="X6" s="99">
        <v>14217754</v>
      </c>
      <c r="Y6" s="99"/>
      <c r="Z6" s="99"/>
      <c r="AA6" s="99"/>
      <c r="AB6" s="99">
        <v>14600336</v>
      </c>
      <c r="AC6" s="99"/>
      <c r="AD6" s="99"/>
      <c r="AE6" s="99"/>
    </row>
    <row r="7" spans="1:31" ht="24.95" customHeight="1" x14ac:dyDescent="0.15">
      <c r="A7" s="65"/>
      <c r="B7" s="106" t="s">
        <v>61</v>
      </c>
      <c r="C7" s="106"/>
      <c r="D7" s="106"/>
      <c r="E7" s="106"/>
      <c r="F7" s="106"/>
      <c r="G7" s="106"/>
      <c r="H7" s="106"/>
      <c r="I7" s="106"/>
      <c r="J7" s="106"/>
      <c r="K7" s="106"/>
      <c r="L7" s="107">
        <v>261000</v>
      </c>
      <c r="M7" s="99"/>
      <c r="N7" s="99"/>
      <c r="O7" s="99"/>
      <c r="P7" s="99">
        <v>263929</v>
      </c>
      <c r="Q7" s="99"/>
      <c r="R7" s="99"/>
      <c r="S7" s="99"/>
      <c r="T7" s="99">
        <v>276689</v>
      </c>
      <c r="U7" s="99"/>
      <c r="V7" s="99"/>
      <c r="W7" s="99"/>
      <c r="X7" s="99">
        <v>268191</v>
      </c>
      <c r="Y7" s="99"/>
      <c r="Z7" s="99"/>
      <c r="AA7" s="99"/>
      <c r="AB7" s="99">
        <v>276000</v>
      </c>
      <c r="AC7" s="99"/>
      <c r="AD7" s="99"/>
      <c r="AE7" s="99"/>
    </row>
    <row r="8" spans="1:31" ht="24.95" customHeight="1" x14ac:dyDescent="0.15">
      <c r="A8" s="65"/>
      <c r="B8" s="106" t="s">
        <v>62</v>
      </c>
      <c r="C8" s="106"/>
      <c r="D8" s="106"/>
      <c r="E8" s="106"/>
      <c r="F8" s="106"/>
      <c r="G8" s="106"/>
      <c r="H8" s="106"/>
      <c r="I8" s="106"/>
      <c r="J8" s="106"/>
      <c r="K8" s="106"/>
      <c r="L8" s="107">
        <v>21000</v>
      </c>
      <c r="M8" s="99"/>
      <c r="N8" s="99"/>
      <c r="O8" s="99"/>
      <c r="P8" s="99">
        <v>22932</v>
      </c>
      <c r="Q8" s="99"/>
      <c r="R8" s="99"/>
      <c r="S8" s="99"/>
      <c r="T8" s="99">
        <v>25000</v>
      </c>
      <c r="U8" s="99"/>
      <c r="V8" s="99"/>
      <c r="W8" s="99"/>
      <c r="X8" s="99">
        <v>10984</v>
      </c>
      <c r="Y8" s="99"/>
      <c r="Z8" s="99"/>
      <c r="AA8" s="99"/>
      <c r="AB8" s="99">
        <v>11000</v>
      </c>
      <c r="AC8" s="99"/>
      <c r="AD8" s="99"/>
      <c r="AE8" s="99"/>
    </row>
    <row r="9" spans="1:31" ht="24.95" customHeight="1" x14ac:dyDescent="0.15">
      <c r="A9" s="65"/>
      <c r="B9" s="106" t="s">
        <v>164</v>
      </c>
      <c r="C9" s="106"/>
      <c r="D9" s="106"/>
      <c r="E9" s="106"/>
      <c r="F9" s="106"/>
      <c r="G9" s="106"/>
      <c r="H9" s="106"/>
      <c r="I9" s="106"/>
      <c r="J9" s="106"/>
      <c r="K9" s="106"/>
      <c r="L9" s="107">
        <v>44000</v>
      </c>
      <c r="M9" s="99"/>
      <c r="N9" s="99"/>
      <c r="O9" s="99"/>
      <c r="P9" s="99">
        <v>31110</v>
      </c>
      <c r="Q9" s="99"/>
      <c r="R9" s="99"/>
      <c r="S9" s="99"/>
      <c r="T9" s="99">
        <v>45000</v>
      </c>
      <c r="U9" s="99"/>
      <c r="V9" s="99"/>
      <c r="W9" s="99"/>
      <c r="X9" s="99">
        <v>35897</v>
      </c>
      <c r="Y9" s="99"/>
      <c r="Z9" s="99"/>
      <c r="AA9" s="99"/>
      <c r="AB9" s="99">
        <v>33000</v>
      </c>
      <c r="AC9" s="99"/>
      <c r="AD9" s="99"/>
      <c r="AE9" s="99"/>
    </row>
    <row r="10" spans="1:31" ht="24.95" customHeight="1" x14ac:dyDescent="0.15">
      <c r="A10" s="65"/>
      <c r="B10" s="106" t="s">
        <v>165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7">
        <v>39000</v>
      </c>
      <c r="M10" s="99"/>
      <c r="N10" s="99"/>
      <c r="O10" s="99"/>
      <c r="P10" s="99">
        <v>28158</v>
      </c>
      <c r="Q10" s="99"/>
      <c r="R10" s="99"/>
      <c r="S10" s="99"/>
      <c r="T10" s="99">
        <v>43000</v>
      </c>
      <c r="U10" s="99"/>
      <c r="V10" s="99"/>
      <c r="W10" s="99"/>
      <c r="X10" s="99">
        <v>21025</v>
      </c>
      <c r="Y10" s="99"/>
      <c r="Z10" s="99"/>
      <c r="AA10" s="99"/>
      <c r="AB10" s="99">
        <v>29000</v>
      </c>
      <c r="AC10" s="99"/>
      <c r="AD10" s="99"/>
      <c r="AE10" s="99"/>
    </row>
    <row r="11" spans="1:31" ht="24.95" customHeight="1" x14ac:dyDescent="0.15">
      <c r="A11" s="65"/>
      <c r="B11" s="106" t="s">
        <v>262</v>
      </c>
      <c r="C11" s="106"/>
      <c r="D11" s="106"/>
      <c r="E11" s="106"/>
      <c r="F11" s="106"/>
      <c r="G11" s="106"/>
      <c r="H11" s="106"/>
      <c r="I11" s="106"/>
      <c r="J11" s="106"/>
      <c r="K11" s="148"/>
      <c r="L11" s="99" t="s">
        <v>256</v>
      </c>
      <c r="M11" s="99"/>
      <c r="N11" s="99"/>
      <c r="O11" s="99"/>
      <c r="P11" s="99" t="s">
        <v>256</v>
      </c>
      <c r="Q11" s="99"/>
      <c r="R11" s="99"/>
      <c r="S11" s="99"/>
      <c r="T11" s="99" t="s">
        <v>257</v>
      </c>
      <c r="U11" s="99"/>
      <c r="V11" s="99"/>
      <c r="W11" s="99"/>
      <c r="X11" s="99" t="s">
        <v>257</v>
      </c>
      <c r="Y11" s="99"/>
      <c r="Z11" s="99"/>
      <c r="AA11" s="99"/>
      <c r="AB11" s="99">
        <v>65000</v>
      </c>
      <c r="AC11" s="99"/>
      <c r="AD11" s="99"/>
      <c r="AE11" s="99"/>
    </row>
    <row r="12" spans="1:31" ht="24.95" customHeight="1" x14ac:dyDescent="0.15">
      <c r="A12" s="65"/>
      <c r="B12" s="106" t="s">
        <v>63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7">
        <v>2317000</v>
      </c>
      <c r="M12" s="99"/>
      <c r="N12" s="99"/>
      <c r="O12" s="99"/>
      <c r="P12" s="99">
        <v>2269160</v>
      </c>
      <c r="Q12" s="99"/>
      <c r="R12" s="99"/>
      <c r="S12" s="99"/>
      <c r="T12" s="99">
        <v>2451000</v>
      </c>
      <c r="U12" s="99"/>
      <c r="V12" s="99"/>
      <c r="W12" s="99"/>
      <c r="X12" s="99">
        <v>2144753</v>
      </c>
      <c r="Y12" s="99"/>
      <c r="Z12" s="99"/>
      <c r="AA12" s="99"/>
      <c r="AB12" s="99">
        <v>3061000</v>
      </c>
      <c r="AC12" s="99"/>
      <c r="AD12" s="99"/>
      <c r="AE12" s="99"/>
    </row>
    <row r="13" spans="1:31" ht="24.95" customHeight="1" x14ac:dyDescent="0.15">
      <c r="A13" s="65"/>
      <c r="B13" s="106" t="s">
        <v>64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7">
        <v>31000</v>
      </c>
      <c r="M13" s="99"/>
      <c r="N13" s="99"/>
      <c r="O13" s="99"/>
      <c r="P13" s="99">
        <v>28943</v>
      </c>
      <c r="Q13" s="99"/>
      <c r="R13" s="99"/>
      <c r="S13" s="99"/>
      <c r="T13" s="99">
        <v>30000</v>
      </c>
      <c r="U13" s="99"/>
      <c r="V13" s="99"/>
      <c r="W13" s="99"/>
      <c r="X13" s="99">
        <v>29526</v>
      </c>
      <c r="Y13" s="99"/>
      <c r="Z13" s="99"/>
      <c r="AA13" s="99"/>
      <c r="AB13" s="99">
        <v>30000</v>
      </c>
      <c r="AC13" s="99"/>
      <c r="AD13" s="99"/>
      <c r="AE13" s="99"/>
    </row>
    <row r="14" spans="1:31" ht="24.95" customHeight="1" x14ac:dyDescent="0.15">
      <c r="A14" s="65"/>
      <c r="B14" s="106" t="s">
        <v>65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7">
        <v>53000</v>
      </c>
      <c r="M14" s="99"/>
      <c r="N14" s="99"/>
      <c r="O14" s="99"/>
      <c r="P14" s="99">
        <v>58197</v>
      </c>
      <c r="Q14" s="99"/>
      <c r="R14" s="99"/>
      <c r="S14" s="99"/>
      <c r="T14" s="99">
        <v>58000</v>
      </c>
      <c r="U14" s="99"/>
      <c r="V14" s="99"/>
      <c r="W14" s="99"/>
      <c r="X14" s="99">
        <v>30134</v>
      </c>
      <c r="Y14" s="99"/>
      <c r="Z14" s="99"/>
      <c r="AA14" s="99"/>
      <c r="AB14" s="99" t="s">
        <v>257</v>
      </c>
      <c r="AC14" s="99"/>
      <c r="AD14" s="99"/>
      <c r="AE14" s="99"/>
    </row>
    <row r="15" spans="1:31" ht="24.95" customHeight="1" x14ac:dyDescent="0.15">
      <c r="A15" s="65"/>
      <c r="B15" s="106" t="s">
        <v>263</v>
      </c>
      <c r="C15" s="106"/>
      <c r="D15" s="106"/>
      <c r="E15" s="106"/>
      <c r="F15" s="106"/>
      <c r="G15" s="106"/>
      <c r="H15" s="106"/>
      <c r="I15" s="106"/>
      <c r="J15" s="106"/>
      <c r="K15" s="148"/>
      <c r="L15" s="99" t="s">
        <v>256</v>
      </c>
      <c r="M15" s="99"/>
      <c r="N15" s="99"/>
      <c r="O15" s="99"/>
      <c r="P15" s="99" t="s">
        <v>256</v>
      </c>
      <c r="Q15" s="99"/>
      <c r="R15" s="99"/>
      <c r="S15" s="99"/>
      <c r="T15" s="99" t="s">
        <v>257</v>
      </c>
      <c r="U15" s="99"/>
      <c r="V15" s="99"/>
      <c r="W15" s="99"/>
      <c r="X15" s="99">
        <v>8006</v>
      </c>
      <c r="Y15" s="99"/>
      <c r="Z15" s="99"/>
      <c r="AA15" s="99"/>
      <c r="AB15" s="99">
        <v>48000</v>
      </c>
      <c r="AC15" s="99"/>
      <c r="AD15" s="99"/>
      <c r="AE15" s="99"/>
    </row>
    <row r="16" spans="1:31" ht="24.95" customHeight="1" x14ac:dyDescent="0.15">
      <c r="A16" s="65"/>
      <c r="B16" s="106" t="s">
        <v>66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7">
        <v>15144</v>
      </c>
      <c r="M16" s="99"/>
      <c r="N16" s="99"/>
      <c r="O16" s="99"/>
      <c r="P16" s="99">
        <v>16820</v>
      </c>
      <c r="Q16" s="99"/>
      <c r="R16" s="99"/>
      <c r="S16" s="99"/>
      <c r="T16" s="99">
        <v>16031</v>
      </c>
      <c r="U16" s="99"/>
      <c r="V16" s="99"/>
      <c r="W16" s="99"/>
      <c r="X16" s="99">
        <v>17763</v>
      </c>
      <c r="Y16" s="99"/>
      <c r="Z16" s="99"/>
      <c r="AA16" s="99"/>
      <c r="AB16" s="99">
        <v>17179</v>
      </c>
      <c r="AC16" s="99"/>
      <c r="AD16" s="99"/>
      <c r="AE16" s="99"/>
    </row>
    <row r="17" spans="1:31" ht="24.95" customHeight="1" x14ac:dyDescent="0.15">
      <c r="A17" s="65"/>
      <c r="B17" s="106" t="s">
        <v>67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7">
        <v>67000</v>
      </c>
      <c r="M17" s="99"/>
      <c r="N17" s="99"/>
      <c r="O17" s="99"/>
      <c r="P17" s="99">
        <v>74272</v>
      </c>
      <c r="Q17" s="99"/>
      <c r="R17" s="99"/>
      <c r="S17" s="99"/>
      <c r="T17" s="99">
        <v>96000</v>
      </c>
      <c r="U17" s="99"/>
      <c r="V17" s="99"/>
      <c r="W17" s="99"/>
      <c r="X17" s="99">
        <v>203719</v>
      </c>
      <c r="Y17" s="99"/>
      <c r="Z17" s="99"/>
      <c r="AA17" s="99"/>
      <c r="AB17" s="99">
        <v>75000</v>
      </c>
      <c r="AC17" s="99"/>
      <c r="AD17" s="99"/>
      <c r="AE17" s="99"/>
    </row>
    <row r="18" spans="1:31" ht="24.95" customHeight="1" x14ac:dyDescent="0.15">
      <c r="A18" s="65"/>
      <c r="B18" s="106" t="s">
        <v>68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7">
        <v>8694780</v>
      </c>
      <c r="M18" s="99"/>
      <c r="N18" s="99"/>
      <c r="O18" s="99"/>
      <c r="P18" s="99">
        <v>8730986</v>
      </c>
      <c r="Q18" s="99"/>
      <c r="R18" s="99"/>
      <c r="S18" s="99"/>
      <c r="T18" s="99">
        <v>8976894</v>
      </c>
      <c r="U18" s="99"/>
      <c r="V18" s="99"/>
      <c r="W18" s="99"/>
      <c r="X18" s="99">
        <v>8980283</v>
      </c>
      <c r="Y18" s="99"/>
      <c r="Z18" s="99"/>
      <c r="AA18" s="99"/>
      <c r="AB18" s="99">
        <v>9169000</v>
      </c>
      <c r="AC18" s="99"/>
      <c r="AD18" s="99"/>
      <c r="AE18" s="99"/>
    </row>
    <row r="19" spans="1:31" ht="24.95" customHeight="1" x14ac:dyDescent="0.15">
      <c r="A19" s="65"/>
      <c r="B19" s="106" t="s">
        <v>69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7">
        <v>24000</v>
      </c>
      <c r="M19" s="99"/>
      <c r="N19" s="99"/>
      <c r="O19" s="99"/>
      <c r="P19" s="99">
        <v>21402</v>
      </c>
      <c r="Q19" s="99"/>
      <c r="R19" s="99"/>
      <c r="S19" s="99"/>
      <c r="T19" s="99">
        <v>23000</v>
      </c>
      <c r="U19" s="99"/>
      <c r="V19" s="99"/>
      <c r="W19" s="99"/>
      <c r="X19" s="99">
        <v>19434</v>
      </c>
      <c r="Y19" s="99"/>
      <c r="Z19" s="99"/>
      <c r="AA19" s="99"/>
      <c r="AB19" s="99">
        <v>23000</v>
      </c>
      <c r="AC19" s="99"/>
      <c r="AD19" s="99"/>
      <c r="AE19" s="99"/>
    </row>
    <row r="20" spans="1:31" ht="24.95" customHeight="1" x14ac:dyDescent="0.15">
      <c r="A20" s="65"/>
      <c r="B20" s="106" t="s">
        <v>70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7">
        <v>461241</v>
      </c>
      <c r="M20" s="99"/>
      <c r="N20" s="99"/>
      <c r="O20" s="99"/>
      <c r="P20" s="99">
        <v>490650</v>
      </c>
      <c r="Q20" s="99"/>
      <c r="R20" s="99"/>
      <c r="S20" s="99"/>
      <c r="T20" s="99">
        <v>359637</v>
      </c>
      <c r="U20" s="99"/>
      <c r="V20" s="99"/>
      <c r="W20" s="99"/>
      <c r="X20" s="99">
        <v>344648</v>
      </c>
      <c r="Y20" s="99"/>
      <c r="Z20" s="99"/>
      <c r="AA20" s="99"/>
      <c r="AB20" s="99">
        <v>308657</v>
      </c>
      <c r="AC20" s="99"/>
      <c r="AD20" s="99"/>
      <c r="AE20" s="99"/>
    </row>
    <row r="21" spans="1:31" ht="24.95" customHeight="1" x14ac:dyDescent="0.15">
      <c r="A21" s="65"/>
      <c r="B21" s="106" t="s">
        <v>71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7">
        <v>932961</v>
      </c>
      <c r="M21" s="99"/>
      <c r="N21" s="99"/>
      <c r="O21" s="99"/>
      <c r="P21" s="99">
        <v>881447</v>
      </c>
      <c r="Q21" s="99"/>
      <c r="R21" s="99"/>
      <c r="S21" s="99"/>
      <c r="T21" s="99">
        <v>884070</v>
      </c>
      <c r="U21" s="99"/>
      <c r="V21" s="99"/>
      <c r="W21" s="99"/>
      <c r="X21" s="99">
        <v>857932</v>
      </c>
      <c r="Y21" s="99"/>
      <c r="Z21" s="99"/>
      <c r="AA21" s="99"/>
      <c r="AB21" s="99">
        <v>902910</v>
      </c>
      <c r="AC21" s="99"/>
      <c r="AD21" s="99"/>
      <c r="AE21" s="99"/>
    </row>
    <row r="22" spans="1:31" ht="24.95" customHeight="1" x14ac:dyDescent="0.15">
      <c r="A22" s="65"/>
      <c r="B22" s="106" t="s">
        <v>72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7">
        <v>11740319</v>
      </c>
      <c r="M22" s="99"/>
      <c r="N22" s="99"/>
      <c r="O22" s="99"/>
      <c r="P22" s="99">
        <v>11474118</v>
      </c>
      <c r="Q22" s="99"/>
      <c r="R22" s="99"/>
      <c r="S22" s="99"/>
      <c r="T22" s="99">
        <v>12614791</v>
      </c>
      <c r="U22" s="99"/>
      <c r="V22" s="99"/>
      <c r="W22" s="99"/>
      <c r="X22" s="99">
        <v>11903171</v>
      </c>
      <c r="Y22" s="99"/>
      <c r="Z22" s="99"/>
      <c r="AA22" s="99"/>
      <c r="AB22" s="99">
        <v>13429909</v>
      </c>
      <c r="AC22" s="99"/>
      <c r="AD22" s="99"/>
      <c r="AE22" s="99"/>
    </row>
    <row r="23" spans="1:31" ht="24.95" customHeight="1" x14ac:dyDescent="0.15">
      <c r="A23" s="65"/>
      <c r="B23" s="106" t="s">
        <v>73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7">
        <v>3971783</v>
      </c>
      <c r="M23" s="99"/>
      <c r="N23" s="99"/>
      <c r="O23" s="99"/>
      <c r="P23" s="99">
        <v>3886374</v>
      </c>
      <c r="Q23" s="99"/>
      <c r="R23" s="99"/>
      <c r="S23" s="99"/>
      <c r="T23" s="99">
        <v>4256649</v>
      </c>
      <c r="U23" s="99"/>
      <c r="V23" s="99"/>
      <c r="W23" s="99"/>
      <c r="X23" s="99">
        <v>4281122</v>
      </c>
      <c r="Y23" s="99"/>
      <c r="Z23" s="99"/>
      <c r="AA23" s="99"/>
      <c r="AB23" s="99">
        <v>4432428</v>
      </c>
      <c r="AC23" s="99"/>
      <c r="AD23" s="99"/>
      <c r="AE23" s="99"/>
    </row>
    <row r="24" spans="1:31" ht="24.95" customHeight="1" x14ac:dyDescent="0.15">
      <c r="A24" s="65"/>
      <c r="B24" s="106" t="s">
        <v>74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7">
        <v>841714</v>
      </c>
      <c r="M24" s="99"/>
      <c r="N24" s="99"/>
      <c r="O24" s="99"/>
      <c r="P24" s="99">
        <v>820070</v>
      </c>
      <c r="Q24" s="99"/>
      <c r="R24" s="99"/>
      <c r="S24" s="99"/>
      <c r="T24" s="99">
        <v>472804</v>
      </c>
      <c r="U24" s="99"/>
      <c r="V24" s="99"/>
      <c r="W24" s="99"/>
      <c r="X24" s="99">
        <v>452615</v>
      </c>
      <c r="Y24" s="99"/>
      <c r="Z24" s="99"/>
      <c r="AA24" s="99"/>
      <c r="AB24" s="99">
        <v>318115</v>
      </c>
      <c r="AC24" s="99"/>
      <c r="AD24" s="99"/>
      <c r="AE24" s="99"/>
    </row>
    <row r="25" spans="1:31" ht="24.95" customHeight="1" x14ac:dyDescent="0.15">
      <c r="A25" s="65"/>
      <c r="B25" s="106" t="s">
        <v>7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7">
        <v>137296</v>
      </c>
      <c r="M25" s="99"/>
      <c r="N25" s="99"/>
      <c r="O25" s="99"/>
      <c r="P25" s="99">
        <v>146973</v>
      </c>
      <c r="Q25" s="99"/>
      <c r="R25" s="99"/>
      <c r="S25" s="99"/>
      <c r="T25" s="99">
        <v>256756</v>
      </c>
      <c r="U25" s="99"/>
      <c r="V25" s="99"/>
      <c r="W25" s="99"/>
      <c r="X25" s="99">
        <v>247819</v>
      </c>
      <c r="Y25" s="99"/>
      <c r="Z25" s="99"/>
      <c r="AA25" s="99"/>
      <c r="AB25" s="99">
        <v>255578</v>
      </c>
      <c r="AC25" s="99"/>
      <c r="AD25" s="99"/>
      <c r="AE25" s="99"/>
    </row>
    <row r="26" spans="1:31" ht="24.95" customHeight="1" x14ac:dyDescent="0.15">
      <c r="A26" s="65"/>
      <c r="B26" s="106" t="s">
        <v>75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7">
        <v>2107118</v>
      </c>
      <c r="M26" s="99"/>
      <c r="N26" s="99"/>
      <c r="O26" s="99"/>
      <c r="P26" s="99">
        <v>1508964</v>
      </c>
      <c r="Q26" s="99"/>
      <c r="R26" s="99"/>
      <c r="S26" s="99"/>
      <c r="T26" s="99">
        <v>2032378</v>
      </c>
      <c r="U26" s="99"/>
      <c r="V26" s="99"/>
      <c r="W26" s="99"/>
      <c r="X26" s="99">
        <v>1906326</v>
      </c>
      <c r="Y26" s="99"/>
      <c r="Z26" s="99"/>
      <c r="AA26" s="99"/>
      <c r="AB26" s="99">
        <v>1344064</v>
      </c>
      <c r="AC26" s="99"/>
      <c r="AD26" s="99"/>
      <c r="AE26" s="99"/>
    </row>
    <row r="27" spans="1:31" ht="24.95" customHeight="1" x14ac:dyDescent="0.15">
      <c r="A27" s="65"/>
      <c r="B27" s="106" t="s">
        <v>8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7">
        <v>1318492</v>
      </c>
      <c r="M27" s="99"/>
      <c r="N27" s="99"/>
      <c r="O27" s="99"/>
      <c r="P27" s="99">
        <v>1318492</v>
      </c>
      <c r="Q27" s="99"/>
      <c r="R27" s="99"/>
      <c r="S27" s="99"/>
      <c r="T27" s="99">
        <v>743427</v>
      </c>
      <c r="U27" s="99"/>
      <c r="V27" s="99"/>
      <c r="W27" s="99"/>
      <c r="X27" s="99">
        <v>743427</v>
      </c>
      <c r="Y27" s="99"/>
      <c r="Z27" s="99"/>
      <c r="AA27" s="99"/>
      <c r="AB27" s="99">
        <v>200000</v>
      </c>
      <c r="AC27" s="99"/>
      <c r="AD27" s="99"/>
      <c r="AE27" s="99"/>
    </row>
    <row r="28" spans="1:31" ht="24.95" customHeight="1" x14ac:dyDescent="0.15">
      <c r="A28" s="65"/>
      <c r="B28" s="106" t="s">
        <v>9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7">
        <v>831648</v>
      </c>
      <c r="M28" s="99"/>
      <c r="N28" s="99"/>
      <c r="O28" s="99"/>
      <c r="P28" s="99">
        <v>859438</v>
      </c>
      <c r="Q28" s="99"/>
      <c r="R28" s="99"/>
      <c r="S28" s="99"/>
      <c r="T28" s="99">
        <v>887445</v>
      </c>
      <c r="U28" s="99"/>
      <c r="V28" s="99"/>
      <c r="W28" s="99"/>
      <c r="X28" s="99">
        <v>888743</v>
      </c>
      <c r="Y28" s="99"/>
      <c r="Z28" s="99"/>
      <c r="AA28" s="99"/>
      <c r="AB28" s="99">
        <v>1002724</v>
      </c>
      <c r="AC28" s="99"/>
      <c r="AD28" s="99"/>
      <c r="AE28" s="99"/>
    </row>
    <row r="29" spans="1:31" ht="24.95" customHeight="1" x14ac:dyDescent="0.15">
      <c r="A29" s="65"/>
      <c r="B29" s="106" t="s">
        <v>76</v>
      </c>
      <c r="C29" s="106"/>
      <c r="D29" s="106"/>
      <c r="E29" s="106"/>
      <c r="F29" s="106"/>
      <c r="G29" s="106"/>
      <c r="H29" s="106"/>
      <c r="I29" s="106"/>
      <c r="J29" s="106"/>
      <c r="K29" s="106"/>
      <c r="L29" s="107">
        <v>4245400</v>
      </c>
      <c r="M29" s="99"/>
      <c r="N29" s="99"/>
      <c r="O29" s="99"/>
      <c r="P29" s="99">
        <v>3776733</v>
      </c>
      <c r="Q29" s="99"/>
      <c r="R29" s="99"/>
      <c r="S29" s="99"/>
      <c r="T29" s="99">
        <v>3364011</v>
      </c>
      <c r="U29" s="99"/>
      <c r="V29" s="99"/>
      <c r="W29" s="99"/>
      <c r="X29" s="99">
        <v>3004711</v>
      </c>
      <c r="Y29" s="99"/>
      <c r="Z29" s="99"/>
      <c r="AA29" s="99"/>
      <c r="AB29" s="99">
        <v>5808100</v>
      </c>
      <c r="AC29" s="99"/>
      <c r="AD29" s="99"/>
      <c r="AE29" s="99"/>
    </row>
    <row r="30" spans="1:31" ht="12.75" customHeight="1" x14ac:dyDescent="0.15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52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99"/>
      <c r="AC30" s="99"/>
      <c r="AD30" s="99"/>
      <c r="AE30" s="99"/>
    </row>
    <row r="31" spans="1:31" s="1" customFormat="1" ht="24.95" customHeight="1" x14ac:dyDescent="0.15">
      <c r="A31" s="111" t="s">
        <v>77</v>
      </c>
      <c r="B31" s="111"/>
      <c r="C31" s="111"/>
      <c r="D31" s="111"/>
      <c r="E31" s="111"/>
      <c r="F31" s="111"/>
      <c r="G31" s="111"/>
      <c r="H31" s="111"/>
      <c r="I31" s="111"/>
      <c r="J31" s="111"/>
      <c r="K31" s="37"/>
      <c r="L31" s="114">
        <f>SUM(L32:O46)</f>
        <v>51716930</v>
      </c>
      <c r="M31" s="100"/>
      <c r="N31" s="100"/>
      <c r="O31" s="100"/>
      <c r="P31" s="100">
        <f>SUM(P32:S46)</f>
        <v>49758377</v>
      </c>
      <c r="Q31" s="100"/>
      <c r="R31" s="100"/>
      <c r="S31" s="100"/>
      <c r="T31" s="100">
        <f>SUM(T32:W46)</f>
        <v>52098892</v>
      </c>
      <c r="U31" s="100"/>
      <c r="V31" s="100"/>
      <c r="W31" s="100"/>
      <c r="X31" s="100">
        <f>SUM(X32:AA46)</f>
        <v>49720163</v>
      </c>
      <c r="Y31" s="100"/>
      <c r="Z31" s="100"/>
      <c r="AA31" s="100"/>
      <c r="AB31" s="100">
        <f>SUM(AB32:AE46)</f>
        <v>55440000</v>
      </c>
      <c r="AC31" s="100"/>
      <c r="AD31" s="100"/>
      <c r="AE31" s="100"/>
    </row>
    <row r="32" spans="1:31" ht="24.95" customHeight="1" x14ac:dyDescent="0.15">
      <c r="A32" s="65"/>
      <c r="B32" s="106" t="s">
        <v>78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7">
        <v>366483</v>
      </c>
      <c r="M32" s="99"/>
      <c r="N32" s="99"/>
      <c r="O32" s="99"/>
      <c r="P32" s="99">
        <v>351944</v>
      </c>
      <c r="Q32" s="99"/>
      <c r="R32" s="99"/>
      <c r="S32" s="99"/>
      <c r="T32" s="99">
        <v>367370</v>
      </c>
      <c r="U32" s="99"/>
      <c r="V32" s="99"/>
      <c r="W32" s="99"/>
      <c r="X32" s="99">
        <v>348417</v>
      </c>
      <c r="Y32" s="99"/>
      <c r="Z32" s="99"/>
      <c r="AA32" s="99"/>
      <c r="AB32" s="99">
        <v>356050</v>
      </c>
      <c r="AC32" s="99"/>
      <c r="AD32" s="99"/>
      <c r="AE32" s="99"/>
    </row>
    <row r="33" spans="1:35" ht="24.95" customHeight="1" x14ac:dyDescent="0.15">
      <c r="A33" s="65"/>
      <c r="B33" s="106" t="s">
        <v>79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7">
        <v>6670819</v>
      </c>
      <c r="M33" s="99"/>
      <c r="N33" s="99"/>
      <c r="O33" s="99"/>
      <c r="P33" s="99">
        <v>6427569</v>
      </c>
      <c r="Q33" s="99"/>
      <c r="R33" s="99"/>
      <c r="S33" s="99"/>
      <c r="T33" s="99">
        <v>6426118</v>
      </c>
      <c r="U33" s="99"/>
      <c r="V33" s="99"/>
      <c r="W33" s="99"/>
      <c r="X33" s="99">
        <v>6152194</v>
      </c>
      <c r="Y33" s="99"/>
      <c r="Z33" s="99"/>
      <c r="AA33" s="99"/>
      <c r="AB33" s="99">
        <v>5237978</v>
      </c>
      <c r="AC33" s="99"/>
      <c r="AD33" s="99"/>
      <c r="AE33" s="99"/>
    </row>
    <row r="34" spans="1:35" ht="24.95" customHeight="1" x14ac:dyDescent="0.15">
      <c r="A34" s="65"/>
      <c r="B34" s="106" t="s">
        <v>80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7">
        <v>25768408</v>
      </c>
      <c r="M34" s="99"/>
      <c r="N34" s="99"/>
      <c r="O34" s="99"/>
      <c r="P34" s="99">
        <v>25330069</v>
      </c>
      <c r="Q34" s="99"/>
      <c r="R34" s="99"/>
      <c r="S34" s="99"/>
      <c r="T34" s="99">
        <v>26762209</v>
      </c>
      <c r="U34" s="99"/>
      <c r="V34" s="99"/>
      <c r="W34" s="99"/>
      <c r="X34" s="99">
        <v>26283757</v>
      </c>
      <c r="Y34" s="99"/>
      <c r="Z34" s="99"/>
      <c r="AA34" s="99"/>
      <c r="AB34" s="99">
        <v>26838746</v>
      </c>
      <c r="AC34" s="99"/>
      <c r="AD34" s="99"/>
      <c r="AE34" s="99"/>
    </row>
    <row r="35" spans="1:35" ht="24.95" customHeight="1" x14ac:dyDescent="0.15">
      <c r="A35" s="65"/>
      <c r="B35" s="106" t="s">
        <v>81</v>
      </c>
      <c r="C35" s="106"/>
      <c r="D35" s="106"/>
      <c r="E35" s="106"/>
      <c r="F35" s="106"/>
      <c r="G35" s="106"/>
      <c r="H35" s="106"/>
      <c r="I35" s="106"/>
      <c r="J35" s="106"/>
      <c r="K35" s="106"/>
      <c r="L35" s="107">
        <v>4625573</v>
      </c>
      <c r="M35" s="99"/>
      <c r="N35" s="99"/>
      <c r="O35" s="99"/>
      <c r="P35" s="99">
        <v>4531433</v>
      </c>
      <c r="Q35" s="99"/>
      <c r="R35" s="99"/>
      <c r="S35" s="99"/>
      <c r="T35" s="99">
        <v>2986857</v>
      </c>
      <c r="U35" s="99"/>
      <c r="V35" s="99"/>
      <c r="W35" s="99"/>
      <c r="X35" s="99">
        <v>2848958</v>
      </c>
      <c r="Y35" s="99"/>
      <c r="Z35" s="99"/>
      <c r="AA35" s="99"/>
      <c r="AB35" s="99">
        <v>3014293</v>
      </c>
      <c r="AC35" s="99"/>
      <c r="AD35" s="99"/>
      <c r="AE35" s="99"/>
    </row>
    <row r="36" spans="1:35" ht="24.95" customHeight="1" x14ac:dyDescent="0.15">
      <c r="A36" s="65"/>
      <c r="B36" s="106" t="s">
        <v>82</v>
      </c>
      <c r="C36" s="106"/>
      <c r="D36" s="106"/>
      <c r="E36" s="106"/>
      <c r="F36" s="106"/>
      <c r="G36" s="106"/>
      <c r="H36" s="106"/>
      <c r="I36" s="106"/>
      <c r="J36" s="106"/>
      <c r="K36" s="106"/>
      <c r="L36" s="107">
        <v>73379</v>
      </c>
      <c r="M36" s="99"/>
      <c r="N36" s="99"/>
      <c r="O36" s="99"/>
      <c r="P36" s="99">
        <v>67898</v>
      </c>
      <c r="Q36" s="99"/>
      <c r="R36" s="99"/>
      <c r="S36" s="99"/>
      <c r="T36" s="99">
        <v>96321</v>
      </c>
      <c r="U36" s="99"/>
      <c r="V36" s="99"/>
      <c r="W36" s="99"/>
      <c r="X36" s="99">
        <v>90529</v>
      </c>
      <c r="Y36" s="99"/>
      <c r="Z36" s="99"/>
      <c r="AA36" s="99"/>
      <c r="AB36" s="99">
        <v>65933</v>
      </c>
      <c r="AC36" s="99"/>
      <c r="AD36" s="99"/>
      <c r="AE36" s="99"/>
    </row>
    <row r="37" spans="1:35" ht="24.95" customHeight="1" x14ac:dyDescent="0.15">
      <c r="A37" s="65"/>
      <c r="B37" s="106" t="s">
        <v>178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7">
        <v>321303</v>
      </c>
      <c r="M37" s="99"/>
      <c r="N37" s="99"/>
      <c r="O37" s="99"/>
      <c r="P37" s="99">
        <v>308219</v>
      </c>
      <c r="Q37" s="99"/>
      <c r="R37" s="99"/>
      <c r="S37" s="99"/>
      <c r="T37" s="99">
        <v>330994</v>
      </c>
      <c r="U37" s="99"/>
      <c r="V37" s="99"/>
      <c r="W37" s="99"/>
      <c r="X37" s="99">
        <v>317604</v>
      </c>
      <c r="Y37" s="99"/>
      <c r="Z37" s="99"/>
      <c r="AA37" s="99"/>
      <c r="AB37" s="99">
        <v>352270</v>
      </c>
      <c r="AC37" s="99"/>
      <c r="AD37" s="99"/>
      <c r="AE37" s="99"/>
    </row>
    <row r="38" spans="1:35" ht="24.95" customHeight="1" x14ac:dyDescent="0.15">
      <c r="A38" s="65"/>
      <c r="B38" s="106" t="s">
        <v>83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7">
        <v>344720</v>
      </c>
      <c r="M38" s="99"/>
      <c r="N38" s="99"/>
      <c r="O38" s="99"/>
      <c r="P38" s="99">
        <v>311868</v>
      </c>
      <c r="Q38" s="99"/>
      <c r="R38" s="99"/>
      <c r="S38" s="99"/>
      <c r="T38" s="99">
        <v>514937</v>
      </c>
      <c r="U38" s="99"/>
      <c r="V38" s="99"/>
      <c r="W38" s="99"/>
      <c r="X38" s="99">
        <v>457135</v>
      </c>
      <c r="Y38" s="99"/>
      <c r="Z38" s="99"/>
      <c r="AA38" s="99"/>
      <c r="AB38" s="99">
        <v>548549</v>
      </c>
      <c r="AC38" s="99"/>
      <c r="AD38" s="99"/>
      <c r="AE38" s="99"/>
    </row>
    <row r="39" spans="1:35" ht="24.95" customHeight="1" x14ac:dyDescent="0.15">
      <c r="A39" s="65"/>
      <c r="B39" s="106" t="s">
        <v>84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7">
        <v>1265565</v>
      </c>
      <c r="M39" s="99"/>
      <c r="N39" s="99"/>
      <c r="O39" s="99"/>
      <c r="P39" s="99">
        <v>1190210</v>
      </c>
      <c r="Q39" s="99"/>
      <c r="R39" s="99"/>
      <c r="S39" s="99"/>
      <c r="T39" s="99">
        <v>1641509</v>
      </c>
      <c r="U39" s="99"/>
      <c r="V39" s="99"/>
      <c r="W39" s="99"/>
      <c r="X39" s="99">
        <v>1530435</v>
      </c>
      <c r="Y39" s="99"/>
      <c r="Z39" s="99"/>
      <c r="AA39" s="99"/>
      <c r="AB39" s="99">
        <v>1477026</v>
      </c>
      <c r="AC39" s="99"/>
      <c r="AD39" s="99"/>
      <c r="AE39" s="99"/>
    </row>
    <row r="40" spans="1:35" ht="24.95" customHeight="1" x14ac:dyDescent="0.15">
      <c r="A40" s="65"/>
      <c r="B40" s="106" t="s">
        <v>85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7">
        <v>3697920</v>
      </c>
      <c r="M40" s="99"/>
      <c r="N40" s="99"/>
      <c r="O40" s="99"/>
      <c r="P40" s="99">
        <v>3211395</v>
      </c>
      <c r="Q40" s="99"/>
      <c r="R40" s="99"/>
      <c r="S40" s="99"/>
      <c r="T40" s="99">
        <v>4199542</v>
      </c>
      <c r="U40" s="99"/>
      <c r="V40" s="99"/>
      <c r="W40" s="99"/>
      <c r="X40" s="99">
        <v>3652109</v>
      </c>
      <c r="Y40" s="99"/>
      <c r="Z40" s="99"/>
      <c r="AA40" s="99"/>
      <c r="AB40" s="99">
        <v>6459703</v>
      </c>
      <c r="AC40" s="99"/>
      <c r="AD40" s="99"/>
      <c r="AE40" s="99"/>
    </row>
    <row r="41" spans="1:35" ht="24.95" customHeight="1" x14ac:dyDescent="0.15">
      <c r="A41" s="65"/>
      <c r="B41" s="106" t="s">
        <v>86</v>
      </c>
      <c r="C41" s="106"/>
      <c r="D41" s="106"/>
      <c r="E41" s="106"/>
      <c r="F41" s="106"/>
      <c r="G41" s="106"/>
      <c r="H41" s="106"/>
      <c r="I41" s="106"/>
      <c r="J41" s="106"/>
      <c r="K41" s="106"/>
      <c r="L41" s="107">
        <v>1264394</v>
      </c>
      <c r="M41" s="99"/>
      <c r="N41" s="99"/>
      <c r="O41" s="99"/>
      <c r="P41" s="99">
        <v>1230403</v>
      </c>
      <c r="Q41" s="99"/>
      <c r="R41" s="99"/>
      <c r="S41" s="99"/>
      <c r="T41" s="99">
        <v>1275434</v>
      </c>
      <c r="U41" s="99"/>
      <c r="V41" s="99"/>
      <c r="W41" s="99"/>
      <c r="X41" s="99">
        <v>1242338</v>
      </c>
      <c r="Y41" s="99"/>
      <c r="Z41" s="99"/>
      <c r="AA41" s="99"/>
      <c r="AB41" s="99">
        <v>1278519</v>
      </c>
      <c r="AC41" s="99"/>
      <c r="AD41" s="99"/>
      <c r="AE41" s="99"/>
    </row>
    <row r="42" spans="1:35" ht="24.95" customHeight="1" x14ac:dyDescent="0.15">
      <c r="A42" s="65"/>
      <c r="B42" s="106" t="s">
        <v>87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7">
        <v>3780187</v>
      </c>
      <c r="M42" s="99"/>
      <c r="N42" s="99"/>
      <c r="O42" s="99"/>
      <c r="P42" s="99">
        <v>3401536</v>
      </c>
      <c r="Q42" s="99"/>
      <c r="R42" s="99"/>
      <c r="S42" s="99"/>
      <c r="T42" s="99">
        <v>4170544</v>
      </c>
      <c r="U42" s="99"/>
      <c r="V42" s="99"/>
      <c r="W42" s="99"/>
      <c r="X42" s="99">
        <v>3623891</v>
      </c>
      <c r="Y42" s="99"/>
      <c r="Z42" s="99"/>
      <c r="AA42" s="99"/>
      <c r="AB42" s="99">
        <v>6545342</v>
      </c>
      <c r="AC42" s="99"/>
      <c r="AD42" s="99"/>
      <c r="AE42" s="99"/>
    </row>
    <row r="43" spans="1:35" ht="24.95" customHeight="1" x14ac:dyDescent="0.15">
      <c r="A43" s="65"/>
      <c r="B43" s="106" t="s">
        <v>88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7">
        <v>117562</v>
      </c>
      <c r="M43" s="99"/>
      <c r="N43" s="99"/>
      <c r="O43" s="99"/>
      <c r="P43" s="99">
        <v>79151</v>
      </c>
      <c r="Q43" s="99"/>
      <c r="R43" s="99"/>
      <c r="S43" s="99"/>
      <c r="T43" s="99">
        <v>32460</v>
      </c>
      <c r="U43" s="99"/>
      <c r="V43" s="99"/>
      <c r="W43" s="99"/>
      <c r="X43" s="99">
        <v>26664</v>
      </c>
      <c r="Y43" s="99"/>
      <c r="Z43" s="99"/>
      <c r="AA43" s="99"/>
      <c r="AB43" s="99">
        <v>800</v>
      </c>
      <c r="AC43" s="99"/>
      <c r="AD43" s="99"/>
      <c r="AE43" s="99"/>
    </row>
    <row r="44" spans="1:35" ht="24.95" customHeight="1" x14ac:dyDescent="0.15">
      <c r="A44" s="65"/>
      <c r="B44" s="106" t="s">
        <v>89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7">
        <v>3351980</v>
      </c>
      <c r="M44" s="99"/>
      <c r="N44" s="99"/>
      <c r="O44" s="99"/>
      <c r="P44" s="99">
        <v>3316682</v>
      </c>
      <c r="Q44" s="99"/>
      <c r="R44" s="99"/>
      <c r="S44" s="99"/>
      <c r="T44" s="99">
        <v>3180531</v>
      </c>
      <c r="U44" s="99"/>
      <c r="V44" s="99"/>
      <c r="W44" s="99"/>
      <c r="X44" s="99">
        <v>3146132</v>
      </c>
      <c r="Y44" s="99"/>
      <c r="Z44" s="99"/>
      <c r="AA44" s="99"/>
      <c r="AB44" s="99">
        <v>3164789</v>
      </c>
      <c r="AC44" s="99"/>
      <c r="AD44" s="99"/>
      <c r="AE44" s="99"/>
    </row>
    <row r="45" spans="1:35" ht="24.95" customHeight="1" x14ac:dyDescent="0.15">
      <c r="A45" s="65"/>
      <c r="B45" s="106" t="s">
        <v>90</v>
      </c>
      <c r="C45" s="106"/>
      <c r="D45" s="106"/>
      <c r="E45" s="106"/>
      <c r="F45" s="106"/>
      <c r="G45" s="106"/>
      <c r="H45" s="106"/>
      <c r="I45" s="106"/>
      <c r="J45" s="106"/>
      <c r="K45" s="106"/>
      <c r="L45" s="107">
        <v>2</v>
      </c>
      <c r="M45" s="99"/>
      <c r="N45" s="99"/>
      <c r="O45" s="99"/>
      <c r="P45" s="99" t="s">
        <v>256</v>
      </c>
      <c r="Q45" s="99"/>
      <c r="R45" s="99"/>
      <c r="S45" s="99"/>
      <c r="T45" s="99">
        <v>2</v>
      </c>
      <c r="U45" s="99"/>
      <c r="V45" s="99"/>
      <c r="W45" s="99"/>
      <c r="X45" s="99" t="s">
        <v>257</v>
      </c>
      <c r="Y45" s="99"/>
      <c r="Z45" s="99"/>
      <c r="AA45" s="99"/>
      <c r="AB45" s="99">
        <v>2</v>
      </c>
      <c r="AC45" s="99"/>
      <c r="AD45" s="99"/>
      <c r="AE45" s="99"/>
    </row>
    <row r="46" spans="1:35" ht="24.95" customHeight="1" thickBot="1" x14ac:dyDescent="0.2">
      <c r="A46" s="65"/>
      <c r="B46" s="147" t="s">
        <v>31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2">
        <v>68635</v>
      </c>
      <c r="M46" s="143"/>
      <c r="N46" s="143"/>
      <c r="O46" s="143"/>
      <c r="P46" s="143" t="s">
        <v>256</v>
      </c>
      <c r="Q46" s="143"/>
      <c r="R46" s="143"/>
      <c r="S46" s="143"/>
      <c r="T46" s="143">
        <v>114064</v>
      </c>
      <c r="U46" s="143"/>
      <c r="V46" s="143"/>
      <c r="W46" s="143"/>
      <c r="X46" s="143" t="s">
        <v>257</v>
      </c>
      <c r="Y46" s="143"/>
      <c r="Z46" s="143"/>
      <c r="AA46" s="143"/>
      <c r="AB46" s="143">
        <v>100000</v>
      </c>
      <c r="AC46" s="143"/>
      <c r="AD46" s="143"/>
      <c r="AE46" s="143"/>
      <c r="AF46" s="65"/>
      <c r="AG46" s="65"/>
      <c r="AH46" s="65"/>
      <c r="AI46" s="65"/>
    </row>
    <row r="47" spans="1:35" ht="24.95" customHeight="1" x14ac:dyDescent="0.15">
      <c r="A47" s="51"/>
      <c r="B47" s="51"/>
      <c r="C47" s="144"/>
      <c r="D47" s="144"/>
      <c r="E47" s="144"/>
      <c r="F47" s="144"/>
      <c r="G47" s="144"/>
      <c r="H47" s="144"/>
      <c r="I47" s="144"/>
      <c r="J47" s="144"/>
      <c r="K47" s="144"/>
      <c r="L47" s="145"/>
      <c r="M47" s="145"/>
      <c r="N47" s="65"/>
      <c r="O47" s="65"/>
      <c r="X47" s="146" t="s">
        <v>215</v>
      </c>
      <c r="Y47" s="146"/>
      <c r="Z47" s="146"/>
      <c r="AA47" s="146"/>
      <c r="AB47" s="146"/>
      <c r="AC47" s="146"/>
      <c r="AD47" s="146"/>
      <c r="AE47" s="146"/>
      <c r="AF47" s="54"/>
      <c r="AG47" s="54"/>
      <c r="AH47" s="54"/>
      <c r="AI47" s="54"/>
    </row>
  </sheetData>
  <mergeCells count="260">
    <mergeCell ref="AB11:AE11"/>
    <mergeCell ref="X9:AA9"/>
    <mergeCell ref="AB9:AE9"/>
    <mergeCell ref="AB8:AE8"/>
    <mergeCell ref="X4:AA4"/>
    <mergeCell ref="L33:O33"/>
    <mergeCell ref="P33:S33"/>
    <mergeCell ref="L16:O16"/>
    <mergeCell ref="P16:S16"/>
    <mergeCell ref="L17:O17"/>
    <mergeCell ref="L18:O18"/>
    <mergeCell ref="P26:S26"/>
    <mergeCell ref="L28:O28"/>
    <mergeCell ref="P20:S20"/>
    <mergeCell ref="P22:S22"/>
    <mergeCell ref="P25:S25"/>
    <mergeCell ref="P18:S18"/>
    <mergeCell ref="X11:AA11"/>
    <mergeCell ref="AB10:AE10"/>
    <mergeCell ref="AB7:AE7"/>
    <mergeCell ref="X7:AA7"/>
    <mergeCell ref="L9:O9"/>
    <mergeCell ref="P11:S11"/>
    <mergeCell ref="T11:W11"/>
    <mergeCell ref="B7:K7"/>
    <mergeCell ref="L7:O7"/>
    <mergeCell ref="P7:S7"/>
    <mergeCell ref="AB6:AE6"/>
    <mergeCell ref="X6:AA6"/>
    <mergeCell ref="X8:AA8"/>
    <mergeCell ref="T7:W7"/>
    <mergeCell ref="T6:W6"/>
    <mergeCell ref="B8:K8"/>
    <mergeCell ref="L8:O8"/>
    <mergeCell ref="P8:S8"/>
    <mergeCell ref="AB12:AE12"/>
    <mergeCell ref="B9:K9"/>
    <mergeCell ref="T8:W8"/>
    <mergeCell ref="P9:S9"/>
    <mergeCell ref="T9:W9"/>
    <mergeCell ref="A1:AE1"/>
    <mergeCell ref="A2:E2"/>
    <mergeCell ref="A3:K4"/>
    <mergeCell ref="L3:S3"/>
    <mergeCell ref="T3:AA3"/>
    <mergeCell ref="AB3:AE3"/>
    <mergeCell ref="L4:O4"/>
    <mergeCell ref="A5:J5"/>
    <mergeCell ref="L5:O5"/>
    <mergeCell ref="P4:S4"/>
    <mergeCell ref="AB4:AE4"/>
    <mergeCell ref="X5:AA5"/>
    <mergeCell ref="AB5:AE5"/>
    <mergeCell ref="P5:S5"/>
    <mergeCell ref="T5:W5"/>
    <mergeCell ref="T4:W4"/>
    <mergeCell ref="B6:K6"/>
    <mergeCell ref="L6:O6"/>
    <mergeCell ref="P6:S6"/>
    <mergeCell ref="B12:K12"/>
    <mergeCell ref="L12:O12"/>
    <mergeCell ref="P12:S12"/>
    <mergeCell ref="T12:W12"/>
    <mergeCell ref="P13:S13"/>
    <mergeCell ref="T13:W13"/>
    <mergeCell ref="X13:AA13"/>
    <mergeCell ref="P10:S10"/>
    <mergeCell ref="T10:W10"/>
    <mergeCell ref="B10:K10"/>
    <mergeCell ref="L10:O10"/>
    <mergeCell ref="B11:K11"/>
    <mergeCell ref="L11:O11"/>
    <mergeCell ref="X12:AA12"/>
    <mergeCell ref="X10:AA10"/>
    <mergeCell ref="AB13:AE13"/>
    <mergeCell ref="P15:S15"/>
    <mergeCell ref="T15:W15"/>
    <mergeCell ref="B15:K15"/>
    <mergeCell ref="L15:O15"/>
    <mergeCell ref="T16:W16"/>
    <mergeCell ref="X18:AA18"/>
    <mergeCell ref="X16:AA16"/>
    <mergeCell ref="AB16:AE16"/>
    <mergeCell ref="X14:AA14"/>
    <mergeCell ref="AB14:AE14"/>
    <mergeCell ref="X15:AA15"/>
    <mergeCell ref="AB15:AE15"/>
    <mergeCell ref="B14:K14"/>
    <mergeCell ref="L14:O14"/>
    <mergeCell ref="P14:S14"/>
    <mergeCell ref="T14:W14"/>
    <mergeCell ref="B16:K16"/>
    <mergeCell ref="B13:K13"/>
    <mergeCell ref="L13:O13"/>
    <mergeCell ref="AB22:AE22"/>
    <mergeCell ref="X21:AA21"/>
    <mergeCell ref="AB21:AE21"/>
    <mergeCell ref="AB18:AE18"/>
    <mergeCell ref="X17:AA17"/>
    <mergeCell ref="AB17:AE17"/>
    <mergeCell ref="B19:K19"/>
    <mergeCell ref="L19:O19"/>
    <mergeCell ref="B18:K18"/>
    <mergeCell ref="B17:K17"/>
    <mergeCell ref="T20:W20"/>
    <mergeCell ref="P19:S19"/>
    <mergeCell ref="T19:W19"/>
    <mergeCell ref="B20:K20"/>
    <mergeCell ref="L20:O20"/>
    <mergeCell ref="X19:AA19"/>
    <mergeCell ref="AB19:AE19"/>
    <mergeCell ref="X20:AA20"/>
    <mergeCell ref="AB20:AE20"/>
    <mergeCell ref="T18:W18"/>
    <mergeCell ref="P17:S17"/>
    <mergeCell ref="T17:W17"/>
    <mergeCell ref="L26:O26"/>
    <mergeCell ref="B26:K26"/>
    <mergeCell ref="X23:AA23"/>
    <mergeCell ref="X25:AA25"/>
    <mergeCell ref="B22:K22"/>
    <mergeCell ref="L22:O22"/>
    <mergeCell ref="T22:W22"/>
    <mergeCell ref="P21:S21"/>
    <mergeCell ref="T21:W21"/>
    <mergeCell ref="B21:K21"/>
    <mergeCell ref="L21:O21"/>
    <mergeCell ref="X22:AA22"/>
    <mergeCell ref="AB23:AE23"/>
    <mergeCell ref="B24:K24"/>
    <mergeCell ref="L24:O24"/>
    <mergeCell ref="P24:S24"/>
    <mergeCell ref="B23:K23"/>
    <mergeCell ref="L23:O23"/>
    <mergeCell ref="P23:S23"/>
    <mergeCell ref="T23:W23"/>
    <mergeCell ref="B25:K25"/>
    <mergeCell ref="L25:O25"/>
    <mergeCell ref="AB26:AE26"/>
    <mergeCell ref="P29:S29"/>
    <mergeCell ref="T29:W29"/>
    <mergeCell ref="P28:S28"/>
    <mergeCell ref="AB25:AE25"/>
    <mergeCell ref="T24:W24"/>
    <mergeCell ref="X24:AA24"/>
    <mergeCell ref="AB24:AE24"/>
    <mergeCell ref="X26:AA26"/>
    <mergeCell ref="T26:W26"/>
    <mergeCell ref="T25:W25"/>
    <mergeCell ref="T28:W28"/>
    <mergeCell ref="X28:AA28"/>
    <mergeCell ref="B27:K27"/>
    <mergeCell ref="L27:O27"/>
    <mergeCell ref="P27:S27"/>
    <mergeCell ref="T27:W27"/>
    <mergeCell ref="L29:O29"/>
    <mergeCell ref="X31:AA31"/>
    <mergeCell ref="AB31:AE31"/>
    <mergeCell ref="X29:AA29"/>
    <mergeCell ref="AB30:AE30"/>
    <mergeCell ref="AB29:AE29"/>
    <mergeCell ref="L31:O31"/>
    <mergeCell ref="P31:S31"/>
    <mergeCell ref="T31:W31"/>
    <mergeCell ref="X27:AA27"/>
    <mergeCell ref="AB27:AE27"/>
    <mergeCell ref="AB28:AE28"/>
    <mergeCell ref="B28:K28"/>
    <mergeCell ref="AB36:AE36"/>
    <mergeCell ref="X32:AA32"/>
    <mergeCell ref="AB32:AE32"/>
    <mergeCell ref="T33:W33"/>
    <mergeCell ref="AB33:AE33"/>
    <mergeCell ref="X33:AA33"/>
    <mergeCell ref="B33:K33"/>
    <mergeCell ref="B32:K32"/>
    <mergeCell ref="L32:O32"/>
    <mergeCell ref="P32:S32"/>
    <mergeCell ref="T32:W32"/>
    <mergeCell ref="AB38:AE38"/>
    <mergeCell ref="X37:AA37"/>
    <mergeCell ref="AB37:AE37"/>
    <mergeCell ref="AB40:AE40"/>
    <mergeCell ref="B38:K38"/>
    <mergeCell ref="L38:O38"/>
    <mergeCell ref="X38:AA38"/>
    <mergeCell ref="X34:AA34"/>
    <mergeCell ref="AB34:AE34"/>
    <mergeCell ref="P34:S34"/>
    <mergeCell ref="T34:W34"/>
    <mergeCell ref="X35:AA35"/>
    <mergeCell ref="AB35:AE35"/>
    <mergeCell ref="B34:K34"/>
    <mergeCell ref="B35:K35"/>
    <mergeCell ref="P36:S36"/>
    <mergeCell ref="T36:W36"/>
    <mergeCell ref="B36:K36"/>
    <mergeCell ref="L36:O36"/>
    <mergeCell ref="P35:S35"/>
    <mergeCell ref="T35:W35"/>
    <mergeCell ref="L34:O34"/>
    <mergeCell ref="L35:O35"/>
    <mergeCell ref="X36:AA36"/>
    <mergeCell ref="AB42:AE42"/>
    <mergeCell ref="AB41:AE41"/>
    <mergeCell ref="X39:AA39"/>
    <mergeCell ref="X42:AA42"/>
    <mergeCell ref="P40:S40"/>
    <mergeCell ref="T40:W40"/>
    <mergeCell ref="AB43:AE43"/>
    <mergeCell ref="T43:W43"/>
    <mergeCell ref="X43:AA43"/>
    <mergeCell ref="X40:AA40"/>
    <mergeCell ref="AB39:AE39"/>
    <mergeCell ref="T44:W44"/>
    <mergeCell ref="P43:S43"/>
    <mergeCell ref="B37:K37"/>
    <mergeCell ref="L37:O37"/>
    <mergeCell ref="B42:K42"/>
    <mergeCell ref="L42:O42"/>
    <mergeCell ref="P41:S41"/>
    <mergeCell ref="T41:W41"/>
    <mergeCell ref="B41:K41"/>
    <mergeCell ref="T42:W42"/>
    <mergeCell ref="P42:S42"/>
    <mergeCell ref="L41:O41"/>
    <mergeCell ref="B39:K39"/>
    <mergeCell ref="L39:O39"/>
    <mergeCell ref="B40:K40"/>
    <mergeCell ref="L40:O40"/>
    <mergeCell ref="P39:S39"/>
    <mergeCell ref="T39:W39"/>
    <mergeCell ref="P37:S37"/>
    <mergeCell ref="T37:W37"/>
    <mergeCell ref="P38:S38"/>
    <mergeCell ref="T38:W38"/>
    <mergeCell ref="C47:M47"/>
    <mergeCell ref="X47:AE47"/>
    <mergeCell ref="B29:K29"/>
    <mergeCell ref="A31:J31"/>
    <mergeCell ref="B45:K45"/>
    <mergeCell ref="L45:O45"/>
    <mergeCell ref="P45:S45"/>
    <mergeCell ref="T45:W45"/>
    <mergeCell ref="X45:AA45"/>
    <mergeCell ref="AB45:AE45"/>
    <mergeCell ref="B46:K46"/>
    <mergeCell ref="L46:O46"/>
    <mergeCell ref="P46:S46"/>
    <mergeCell ref="T46:W46"/>
    <mergeCell ref="X46:AA46"/>
    <mergeCell ref="AB46:AE46"/>
    <mergeCell ref="X44:AA44"/>
    <mergeCell ref="X41:AA41"/>
    <mergeCell ref="B43:K43"/>
    <mergeCell ref="L43:O43"/>
    <mergeCell ref="B44:K44"/>
    <mergeCell ref="L44:O44"/>
    <mergeCell ref="P44:S44"/>
    <mergeCell ref="AB44:AE44"/>
  </mergeCells>
  <phoneticPr fontId="8"/>
  <printOptions horizontalCentered="1"/>
  <pageMargins left="0.59055118110236227" right="0.59055118110236227" top="0.39370078740157483" bottom="0.70866141732283472" header="0.51181102362204722" footer="0.51181102362204722"/>
  <pageSetup paperSize="9" scale="72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showGridLines="0" view="pageBreakPreview" topLeftCell="A3" zoomScale="70" zoomScaleNormal="70" zoomScaleSheetLayoutView="70" workbookViewId="0"/>
  </sheetViews>
  <sheetFormatPr defaultColWidth="3.625" defaultRowHeight="18" customHeight="1" x14ac:dyDescent="0.15"/>
  <cols>
    <col min="1" max="5" width="3.625" style="62" customWidth="1"/>
    <col min="6" max="6" width="4.375" style="62" customWidth="1"/>
    <col min="7" max="7" width="3.625" style="62" customWidth="1"/>
    <col min="8" max="8" width="4.375" style="62" customWidth="1"/>
    <col min="9" max="16" width="0" style="62" hidden="1" customWidth="1"/>
    <col min="17" max="16384" width="3.625" style="62"/>
  </cols>
  <sheetData>
    <row r="1" spans="1:36" ht="23.1" customHeight="1" x14ac:dyDescent="0.15">
      <c r="A1" s="140" t="s">
        <v>239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</row>
    <row r="2" spans="1:36" ht="23.1" customHeight="1" thickBot="1" x14ac:dyDescent="0.2">
      <c r="A2" s="145" t="s">
        <v>1</v>
      </c>
      <c r="B2" s="149"/>
      <c r="C2" s="149"/>
      <c r="D2" s="149"/>
      <c r="E2" s="149"/>
      <c r="F2" s="55"/>
      <c r="G2" s="55"/>
      <c r="H2" s="55"/>
    </row>
    <row r="3" spans="1:36" ht="23.1" customHeight="1" x14ac:dyDescent="0.15">
      <c r="A3" s="150" t="s">
        <v>223</v>
      </c>
      <c r="B3" s="151"/>
      <c r="C3" s="151"/>
      <c r="D3" s="151"/>
      <c r="E3" s="151"/>
      <c r="F3" s="151"/>
      <c r="G3" s="151"/>
      <c r="H3" s="151"/>
      <c r="I3" s="154" t="s">
        <v>205</v>
      </c>
      <c r="J3" s="154"/>
      <c r="K3" s="154"/>
      <c r="L3" s="154"/>
      <c r="M3" s="154"/>
      <c r="N3" s="154"/>
      <c r="O3" s="154"/>
      <c r="P3" s="154"/>
      <c r="Q3" s="159" t="s">
        <v>251</v>
      </c>
      <c r="R3" s="160"/>
      <c r="S3" s="160"/>
      <c r="T3" s="160"/>
      <c r="U3" s="160"/>
      <c r="V3" s="160"/>
      <c r="W3" s="160"/>
      <c r="X3" s="150"/>
      <c r="Y3" s="159" t="s">
        <v>290</v>
      </c>
      <c r="Z3" s="160"/>
      <c r="AA3" s="160"/>
      <c r="AB3" s="160"/>
      <c r="AC3" s="160"/>
      <c r="AD3" s="160"/>
      <c r="AE3" s="160"/>
      <c r="AF3" s="150"/>
      <c r="AG3" s="159" t="s">
        <v>291</v>
      </c>
      <c r="AH3" s="160"/>
      <c r="AI3" s="160"/>
      <c r="AJ3" s="160"/>
    </row>
    <row r="4" spans="1:36" ht="23.1" customHeight="1" x14ac:dyDescent="0.15">
      <c r="A4" s="152"/>
      <c r="B4" s="153"/>
      <c r="C4" s="153"/>
      <c r="D4" s="153"/>
      <c r="E4" s="153"/>
      <c r="F4" s="153"/>
      <c r="G4" s="153"/>
      <c r="H4" s="153"/>
      <c r="I4" s="164" t="s">
        <v>34</v>
      </c>
      <c r="J4" s="164"/>
      <c r="K4" s="164"/>
      <c r="L4" s="164"/>
      <c r="M4" s="164" t="s">
        <v>5</v>
      </c>
      <c r="N4" s="164"/>
      <c r="O4" s="164"/>
      <c r="P4" s="164"/>
      <c r="Q4" s="161" t="s">
        <v>34</v>
      </c>
      <c r="R4" s="162"/>
      <c r="S4" s="162"/>
      <c r="T4" s="163"/>
      <c r="U4" s="161" t="s">
        <v>5</v>
      </c>
      <c r="V4" s="162"/>
      <c r="W4" s="162"/>
      <c r="X4" s="163"/>
      <c r="Y4" s="161" t="s">
        <v>34</v>
      </c>
      <c r="Z4" s="162"/>
      <c r="AA4" s="162"/>
      <c r="AB4" s="163"/>
      <c r="AC4" s="161" t="s">
        <v>5</v>
      </c>
      <c r="AD4" s="162"/>
      <c r="AE4" s="162"/>
      <c r="AF4" s="163"/>
      <c r="AG4" s="161" t="s">
        <v>252</v>
      </c>
      <c r="AH4" s="162"/>
      <c r="AI4" s="162"/>
      <c r="AJ4" s="162"/>
    </row>
    <row r="5" spans="1:36" s="1" customFormat="1" ht="23.1" customHeight="1" x14ac:dyDescent="0.15">
      <c r="A5" s="111" t="s">
        <v>35</v>
      </c>
      <c r="B5" s="111"/>
      <c r="C5" s="111"/>
      <c r="D5" s="111"/>
      <c r="E5" s="111"/>
      <c r="F5" s="111"/>
      <c r="G5" s="111"/>
      <c r="H5" s="6"/>
      <c r="I5" s="158">
        <v>2620877</v>
      </c>
      <c r="J5" s="158"/>
      <c r="K5" s="158"/>
      <c r="L5" s="158"/>
      <c r="M5" s="158">
        <v>2618357</v>
      </c>
      <c r="N5" s="158"/>
      <c r="O5" s="158"/>
      <c r="P5" s="158"/>
      <c r="Q5" s="158">
        <v>2502412</v>
      </c>
      <c r="R5" s="158"/>
      <c r="S5" s="158"/>
      <c r="T5" s="158"/>
      <c r="U5" s="158">
        <v>2503114</v>
      </c>
      <c r="V5" s="158"/>
      <c r="W5" s="158"/>
      <c r="X5" s="158"/>
      <c r="Y5" s="158">
        <v>2526533</v>
      </c>
      <c r="Z5" s="158"/>
      <c r="AA5" s="158"/>
      <c r="AB5" s="158"/>
      <c r="AC5" s="158">
        <v>2532355</v>
      </c>
      <c r="AD5" s="158"/>
      <c r="AE5" s="158"/>
      <c r="AF5" s="158"/>
      <c r="AG5" s="158">
        <v>2544602</v>
      </c>
      <c r="AH5" s="158"/>
      <c r="AI5" s="158"/>
      <c r="AJ5" s="158"/>
    </row>
    <row r="6" spans="1:36" ht="14.1" customHeight="1" x14ac:dyDescent="0.15">
      <c r="A6" s="50"/>
      <c r="B6" s="50"/>
      <c r="C6" s="50"/>
      <c r="D6" s="50"/>
      <c r="E6" s="50"/>
      <c r="F6" s="50"/>
      <c r="G6" s="50"/>
      <c r="H6" s="66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</row>
    <row r="7" spans="1:36" ht="23.1" customHeight="1" x14ac:dyDescent="0.15">
      <c r="A7" s="65"/>
      <c r="B7" s="129" t="s">
        <v>36</v>
      </c>
      <c r="C7" s="129"/>
      <c r="D7" s="129"/>
      <c r="E7" s="129"/>
      <c r="F7" s="129"/>
      <c r="G7" s="65"/>
      <c r="H7" s="66"/>
      <c r="I7" s="99">
        <v>2619014</v>
      </c>
      <c r="J7" s="99"/>
      <c r="K7" s="99"/>
      <c r="L7" s="99"/>
      <c r="M7" s="99">
        <v>2616401</v>
      </c>
      <c r="N7" s="99"/>
      <c r="O7" s="99"/>
      <c r="P7" s="99"/>
      <c r="Q7" s="99">
        <v>2502412</v>
      </c>
      <c r="R7" s="99"/>
      <c r="S7" s="99"/>
      <c r="T7" s="99"/>
      <c r="U7" s="99">
        <v>2503114</v>
      </c>
      <c r="V7" s="99"/>
      <c r="W7" s="99"/>
      <c r="X7" s="99"/>
      <c r="Y7" s="99">
        <f>SUM(Y8:AB10)</f>
        <v>2526533</v>
      </c>
      <c r="Z7" s="99"/>
      <c r="AA7" s="99"/>
      <c r="AB7" s="99"/>
      <c r="AC7" s="99">
        <f>SUM(AC8:AF10)</f>
        <v>2532355</v>
      </c>
      <c r="AD7" s="99"/>
      <c r="AE7" s="99"/>
      <c r="AF7" s="99"/>
      <c r="AG7" s="99">
        <f>SUM(AG8:AJ10)</f>
        <v>2544602</v>
      </c>
      <c r="AH7" s="99"/>
      <c r="AI7" s="99"/>
      <c r="AJ7" s="99"/>
    </row>
    <row r="8" spans="1:36" ht="23.1" customHeight="1" x14ac:dyDescent="0.15">
      <c r="A8" s="65"/>
      <c r="B8" s="65"/>
      <c r="C8" s="106" t="s">
        <v>37</v>
      </c>
      <c r="D8" s="106"/>
      <c r="E8" s="106"/>
      <c r="F8" s="106"/>
      <c r="G8" s="106"/>
      <c r="H8" s="165"/>
      <c r="I8" s="99">
        <v>2598118</v>
      </c>
      <c r="J8" s="99"/>
      <c r="K8" s="99"/>
      <c r="L8" s="99"/>
      <c r="M8" s="99">
        <v>2597048</v>
      </c>
      <c r="N8" s="99"/>
      <c r="O8" s="99"/>
      <c r="P8" s="99"/>
      <c r="Q8" s="99">
        <v>2446575</v>
      </c>
      <c r="R8" s="99"/>
      <c r="S8" s="99"/>
      <c r="T8" s="99"/>
      <c r="U8" s="99">
        <v>2449049</v>
      </c>
      <c r="V8" s="99"/>
      <c r="W8" s="99"/>
      <c r="X8" s="99"/>
      <c r="Y8" s="99">
        <v>2467635</v>
      </c>
      <c r="Z8" s="99"/>
      <c r="AA8" s="99"/>
      <c r="AB8" s="99"/>
      <c r="AC8" s="99">
        <v>2473547</v>
      </c>
      <c r="AD8" s="99"/>
      <c r="AE8" s="99"/>
      <c r="AF8" s="99"/>
      <c r="AG8" s="99">
        <v>2486813</v>
      </c>
      <c r="AH8" s="99"/>
      <c r="AI8" s="99"/>
      <c r="AJ8" s="99"/>
    </row>
    <row r="9" spans="1:36" ht="23.1" customHeight="1" x14ac:dyDescent="0.15">
      <c r="A9" s="65"/>
      <c r="B9" s="65"/>
      <c r="C9" s="106" t="s">
        <v>38</v>
      </c>
      <c r="D9" s="106"/>
      <c r="E9" s="106"/>
      <c r="F9" s="106"/>
      <c r="G9" s="106"/>
      <c r="H9" s="165"/>
      <c r="I9" s="99">
        <v>20744</v>
      </c>
      <c r="J9" s="99"/>
      <c r="K9" s="99"/>
      <c r="L9" s="99"/>
      <c r="M9" s="99">
        <v>19137</v>
      </c>
      <c r="N9" s="99"/>
      <c r="O9" s="99"/>
      <c r="P9" s="99"/>
      <c r="Q9" s="99">
        <v>55758</v>
      </c>
      <c r="R9" s="99"/>
      <c r="S9" s="99"/>
      <c r="T9" s="99"/>
      <c r="U9" s="99">
        <v>52956</v>
      </c>
      <c r="V9" s="99"/>
      <c r="W9" s="99"/>
      <c r="X9" s="99"/>
      <c r="Y9" s="99">
        <v>58778</v>
      </c>
      <c r="Z9" s="99"/>
      <c r="AA9" s="99"/>
      <c r="AB9" s="99"/>
      <c r="AC9" s="99">
        <v>57892</v>
      </c>
      <c r="AD9" s="99"/>
      <c r="AE9" s="99"/>
      <c r="AF9" s="99"/>
      <c r="AG9" s="99">
        <v>57696</v>
      </c>
      <c r="AH9" s="99"/>
      <c r="AI9" s="99"/>
      <c r="AJ9" s="99"/>
    </row>
    <row r="10" spans="1:36" ht="23.1" customHeight="1" x14ac:dyDescent="0.15">
      <c r="A10" s="65"/>
      <c r="B10" s="65"/>
      <c r="C10" s="106" t="s">
        <v>254</v>
      </c>
      <c r="D10" s="106"/>
      <c r="E10" s="106"/>
      <c r="F10" s="106"/>
      <c r="G10" s="106"/>
      <c r="H10" s="165"/>
      <c r="I10" s="99">
        <v>152</v>
      </c>
      <c r="J10" s="99"/>
      <c r="K10" s="99"/>
      <c r="L10" s="99"/>
      <c r="M10" s="99">
        <v>216</v>
      </c>
      <c r="N10" s="99"/>
      <c r="O10" s="99"/>
      <c r="P10" s="99"/>
      <c r="Q10" s="99">
        <v>79</v>
      </c>
      <c r="R10" s="99"/>
      <c r="S10" s="99"/>
      <c r="T10" s="99"/>
      <c r="U10" s="99">
        <v>1109</v>
      </c>
      <c r="V10" s="99"/>
      <c r="W10" s="99"/>
      <c r="X10" s="99"/>
      <c r="Y10" s="99">
        <v>120</v>
      </c>
      <c r="Z10" s="99"/>
      <c r="AA10" s="99"/>
      <c r="AB10" s="99"/>
      <c r="AC10" s="99">
        <v>916</v>
      </c>
      <c r="AD10" s="99"/>
      <c r="AE10" s="99"/>
      <c r="AF10" s="99"/>
      <c r="AG10" s="99">
        <v>93</v>
      </c>
      <c r="AH10" s="99"/>
      <c r="AI10" s="99"/>
      <c r="AJ10" s="99"/>
    </row>
    <row r="11" spans="1:36" ht="14.1" customHeight="1" x14ac:dyDescent="0.15">
      <c r="A11" s="65"/>
      <c r="B11" s="65"/>
      <c r="C11" s="50"/>
      <c r="D11" s="50"/>
      <c r="E11" s="50"/>
      <c r="F11" s="50"/>
      <c r="G11" s="50"/>
      <c r="H11" s="34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</row>
    <row r="12" spans="1:36" s="1" customFormat="1" ht="23.1" customHeight="1" x14ac:dyDescent="0.15">
      <c r="A12" s="111" t="s">
        <v>39</v>
      </c>
      <c r="B12" s="111"/>
      <c r="C12" s="111"/>
      <c r="D12" s="111"/>
      <c r="E12" s="111"/>
      <c r="F12" s="111"/>
      <c r="G12" s="111"/>
      <c r="H12" s="6"/>
      <c r="I12" s="100">
        <v>2337348</v>
      </c>
      <c r="J12" s="100"/>
      <c r="K12" s="100"/>
      <c r="L12" s="100"/>
      <c r="M12" s="100">
        <v>2238551</v>
      </c>
      <c r="N12" s="100"/>
      <c r="O12" s="100"/>
      <c r="P12" s="100"/>
      <c r="Q12" s="100">
        <v>2326143</v>
      </c>
      <c r="R12" s="100"/>
      <c r="S12" s="100"/>
      <c r="T12" s="100"/>
      <c r="U12" s="100">
        <v>2266512</v>
      </c>
      <c r="V12" s="100"/>
      <c r="W12" s="100"/>
      <c r="X12" s="100"/>
      <c r="Y12" s="100">
        <v>2246022</v>
      </c>
      <c r="Z12" s="100"/>
      <c r="AA12" s="100"/>
      <c r="AB12" s="100"/>
      <c r="AC12" s="100">
        <v>2202579</v>
      </c>
      <c r="AD12" s="100"/>
      <c r="AE12" s="100"/>
      <c r="AF12" s="100"/>
      <c r="AG12" s="100">
        <v>2380449</v>
      </c>
      <c r="AH12" s="100"/>
      <c r="AI12" s="100"/>
      <c r="AJ12" s="100"/>
    </row>
    <row r="13" spans="1:36" ht="14.1" customHeight="1" x14ac:dyDescent="0.15">
      <c r="A13" s="50"/>
      <c r="B13" s="50"/>
      <c r="C13" s="50"/>
      <c r="D13" s="50"/>
      <c r="E13" s="50"/>
      <c r="F13" s="50"/>
      <c r="G13" s="50"/>
      <c r="H13" s="66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</row>
    <row r="14" spans="1:36" ht="23.1" customHeight="1" x14ac:dyDescent="0.15">
      <c r="A14" s="65"/>
      <c r="B14" s="129" t="s">
        <v>40</v>
      </c>
      <c r="C14" s="129"/>
      <c r="D14" s="129"/>
      <c r="E14" s="129"/>
      <c r="F14" s="129"/>
      <c r="G14" s="65"/>
      <c r="H14" s="66"/>
      <c r="I14" s="99">
        <v>2322362</v>
      </c>
      <c r="J14" s="99"/>
      <c r="K14" s="99"/>
      <c r="L14" s="99"/>
      <c r="M14" s="99">
        <v>2225991</v>
      </c>
      <c r="N14" s="99"/>
      <c r="O14" s="99"/>
      <c r="P14" s="99"/>
      <c r="Q14" s="99">
        <v>2326143</v>
      </c>
      <c r="R14" s="99"/>
      <c r="S14" s="99"/>
      <c r="T14" s="99"/>
      <c r="U14" s="99">
        <v>2266512</v>
      </c>
      <c r="V14" s="99"/>
      <c r="W14" s="99"/>
      <c r="X14" s="99"/>
      <c r="Y14" s="99">
        <f>SUM(Y15:AB18)</f>
        <v>2246022</v>
      </c>
      <c r="Z14" s="99"/>
      <c r="AA14" s="99"/>
      <c r="AB14" s="99"/>
      <c r="AC14" s="99">
        <f>SUM(AC15:AF18)</f>
        <v>2202579</v>
      </c>
      <c r="AD14" s="99"/>
      <c r="AE14" s="99"/>
      <c r="AF14" s="99"/>
      <c r="AG14" s="99">
        <f>SUM(AG15:AJ18)</f>
        <v>2380449</v>
      </c>
      <c r="AH14" s="99"/>
      <c r="AI14" s="99"/>
      <c r="AJ14" s="99"/>
    </row>
    <row r="15" spans="1:36" ht="23.1" customHeight="1" x14ac:dyDescent="0.15">
      <c r="A15" s="65"/>
      <c r="B15" s="65"/>
      <c r="C15" s="106" t="s">
        <v>41</v>
      </c>
      <c r="D15" s="106"/>
      <c r="E15" s="106"/>
      <c r="F15" s="106"/>
      <c r="G15" s="106"/>
      <c r="H15" s="165"/>
      <c r="I15" s="99">
        <v>2074527</v>
      </c>
      <c r="J15" s="99"/>
      <c r="K15" s="99"/>
      <c r="L15" s="99"/>
      <c r="M15" s="99">
        <v>2018686</v>
      </c>
      <c r="N15" s="99"/>
      <c r="O15" s="99"/>
      <c r="P15" s="99"/>
      <c r="Q15" s="99">
        <v>2098341</v>
      </c>
      <c r="R15" s="99"/>
      <c r="S15" s="99"/>
      <c r="T15" s="99"/>
      <c r="U15" s="99">
        <v>2058965</v>
      </c>
      <c r="V15" s="99"/>
      <c r="W15" s="99"/>
      <c r="X15" s="99"/>
      <c r="Y15" s="99">
        <v>2055215</v>
      </c>
      <c r="Z15" s="99"/>
      <c r="AA15" s="99"/>
      <c r="AB15" s="99"/>
      <c r="AC15" s="99">
        <v>2032098</v>
      </c>
      <c r="AD15" s="99"/>
      <c r="AE15" s="99"/>
      <c r="AF15" s="99"/>
      <c r="AG15" s="99">
        <v>2210447</v>
      </c>
      <c r="AH15" s="99"/>
      <c r="AI15" s="99"/>
      <c r="AJ15" s="99"/>
    </row>
    <row r="16" spans="1:36" ht="23.1" customHeight="1" x14ac:dyDescent="0.15">
      <c r="A16" s="65"/>
      <c r="B16" s="65"/>
      <c r="C16" s="106" t="s">
        <v>42</v>
      </c>
      <c r="D16" s="106"/>
      <c r="E16" s="106"/>
      <c r="F16" s="106"/>
      <c r="G16" s="106"/>
      <c r="H16" s="165"/>
      <c r="I16" s="99">
        <v>190501</v>
      </c>
      <c r="J16" s="99"/>
      <c r="K16" s="99"/>
      <c r="L16" s="99"/>
      <c r="M16" s="99">
        <v>174806</v>
      </c>
      <c r="N16" s="99"/>
      <c r="O16" s="99"/>
      <c r="P16" s="99"/>
      <c r="Q16" s="99">
        <v>180084</v>
      </c>
      <c r="R16" s="99"/>
      <c r="S16" s="99"/>
      <c r="T16" s="99"/>
      <c r="U16" s="99">
        <v>180084</v>
      </c>
      <c r="V16" s="99"/>
      <c r="W16" s="99"/>
      <c r="X16" s="99"/>
      <c r="Y16" s="99">
        <v>142812</v>
      </c>
      <c r="Z16" s="99"/>
      <c r="AA16" s="99"/>
      <c r="AB16" s="99"/>
      <c r="AC16" s="99">
        <v>142812</v>
      </c>
      <c r="AD16" s="99"/>
      <c r="AE16" s="99"/>
      <c r="AF16" s="99"/>
      <c r="AG16" s="99">
        <v>122018</v>
      </c>
      <c r="AH16" s="99"/>
      <c r="AI16" s="99"/>
      <c r="AJ16" s="99"/>
    </row>
    <row r="17" spans="1:36" ht="23.1" customHeight="1" x14ac:dyDescent="0.15">
      <c r="A17" s="65"/>
      <c r="B17" s="65"/>
      <c r="C17" s="106" t="s">
        <v>43</v>
      </c>
      <c r="D17" s="106"/>
      <c r="E17" s="106"/>
      <c r="F17" s="106"/>
      <c r="G17" s="106"/>
      <c r="H17" s="165"/>
      <c r="I17" s="99">
        <v>37334</v>
      </c>
      <c r="J17" s="99"/>
      <c r="K17" s="99"/>
      <c r="L17" s="99"/>
      <c r="M17" s="99">
        <v>32499</v>
      </c>
      <c r="N17" s="99"/>
      <c r="O17" s="99"/>
      <c r="P17" s="99"/>
      <c r="Q17" s="99">
        <v>27718</v>
      </c>
      <c r="R17" s="99"/>
      <c r="S17" s="99"/>
      <c r="T17" s="99"/>
      <c r="U17" s="99">
        <v>27463</v>
      </c>
      <c r="V17" s="99"/>
      <c r="W17" s="99"/>
      <c r="X17" s="99"/>
      <c r="Y17" s="99">
        <v>27995</v>
      </c>
      <c r="Z17" s="99"/>
      <c r="AA17" s="99"/>
      <c r="AB17" s="99"/>
      <c r="AC17" s="99">
        <v>27669</v>
      </c>
      <c r="AD17" s="99"/>
      <c r="AE17" s="99"/>
      <c r="AF17" s="99"/>
      <c r="AG17" s="99">
        <v>27984</v>
      </c>
      <c r="AH17" s="99"/>
      <c r="AI17" s="99"/>
      <c r="AJ17" s="99"/>
    </row>
    <row r="18" spans="1:36" ht="23.1" customHeight="1" x14ac:dyDescent="0.15">
      <c r="A18" s="65"/>
      <c r="B18" s="65"/>
      <c r="C18" s="106" t="s">
        <v>31</v>
      </c>
      <c r="D18" s="106"/>
      <c r="E18" s="106"/>
      <c r="F18" s="106"/>
      <c r="G18" s="106"/>
      <c r="H18" s="165"/>
      <c r="I18" s="99">
        <v>20000</v>
      </c>
      <c r="J18" s="99"/>
      <c r="K18" s="99"/>
      <c r="L18" s="99"/>
      <c r="M18" s="99" t="s">
        <v>206</v>
      </c>
      <c r="N18" s="99"/>
      <c r="O18" s="99"/>
      <c r="P18" s="99"/>
      <c r="Q18" s="99">
        <v>20000</v>
      </c>
      <c r="R18" s="99"/>
      <c r="S18" s="99"/>
      <c r="T18" s="99"/>
      <c r="U18" s="99" t="s">
        <v>257</v>
      </c>
      <c r="V18" s="99"/>
      <c r="W18" s="99"/>
      <c r="X18" s="99"/>
      <c r="Y18" s="99">
        <v>20000</v>
      </c>
      <c r="Z18" s="99"/>
      <c r="AA18" s="99"/>
      <c r="AB18" s="99"/>
      <c r="AC18" s="99" t="s">
        <v>230</v>
      </c>
      <c r="AD18" s="99"/>
      <c r="AE18" s="99"/>
      <c r="AF18" s="99"/>
      <c r="AG18" s="99">
        <v>20000</v>
      </c>
      <c r="AH18" s="99"/>
      <c r="AI18" s="99"/>
      <c r="AJ18" s="99"/>
    </row>
    <row r="19" spans="1:36" ht="14.1" customHeight="1" x14ac:dyDescent="0.15">
      <c r="A19" s="65"/>
      <c r="B19" s="65"/>
      <c r="C19" s="50"/>
      <c r="D19" s="50"/>
      <c r="E19" s="50"/>
      <c r="F19" s="50"/>
      <c r="G19" s="50"/>
      <c r="H19" s="34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</row>
    <row r="20" spans="1:36" s="1" customFormat="1" ht="23.1" customHeight="1" x14ac:dyDescent="0.15">
      <c r="A20" s="111" t="s">
        <v>44</v>
      </c>
      <c r="B20" s="111"/>
      <c r="C20" s="111"/>
      <c r="D20" s="111"/>
      <c r="E20" s="111"/>
      <c r="F20" s="111"/>
      <c r="G20" s="111"/>
      <c r="H20" s="6"/>
      <c r="I20" s="100">
        <v>692499</v>
      </c>
      <c r="J20" s="100"/>
      <c r="K20" s="100"/>
      <c r="L20" s="100"/>
      <c r="M20" s="100">
        <v>690616</v>
      </c>
      <c r="N20" s="100"/>
      <c r="O20" s="100"/>
      <c r="P20" s="100"/>
      <c r="Q20" s="100">
        <v>117609</v>
      </c>
      <c r="R20" s="100"/>
      <c r="S20" s="100"/>
      <c r="T20" s="100"/>
      <c r="U20" s="100">
        <v>119440</v>
      </c>
      <c r="V20" s="100"/>
      <c r="W20" s="100"/>
      <c r="X20" s="100"/>
      <c r="Y20" s="100">
        <f>SUM(Y21:AB25)</f>
        <v>124783</v>
      </c>
      <c r="Z20" s="100"/>
      <c r="AA20" s="100"/>
      <c r="AB20" s="100"/>
      <c r="AC20" s="100">
        <f>SUM(AC21:AF25)</f>
        <v>126020</v>
      </c>
      <c r="AD20" s="100"/>
      <c r="AE20" s="100"/>
      <c r="AF20" s="100"/>
      <c r="AG20" s="100">
        <f>SUM(AG21:AJ25)</f>
        <v>103503</v>
      </c>
      <c r="AH20" s="100"/>
      <c r="AI20" s="100"/>
      <c r="AJ20" s="100"/>
    </row>
    <row r="21" spans="1:36" ht="23.1" customHeight="1" x14ac:dyDescent="0.15">
      <c r="A21" s="65"/>
      <c r="B21" s="65"/>
      <c r="C21" s="106" t="s">
        <v>45</v>
      </c>
      <c r="D21" s="106"/>
      <c r="E21" s="106"/>
      <c r="F21" s="106"/>
      <c r="G21" s="106"/>
      <c r="H21" s="165"/>
      <c r="I21" s="99">
        <v>670000</v>
      </c>
      <c r="J21" s="99"/>
      <c r="K21" s="99"/>
      <c r="L21" s="99"/>
      <c r="M21" s="99">
        <v>670000</v>
      </c>
      <c r="N21" s="99"/>
      <c r="O21" s="99"/>
      <c r="P21" s="99"/>
      <c r="Q21" s="99">
        <v>100000</v>
      </c>
      <c r="R21" s="99"/>
      <c r="S21" s="99"/>
      <c r="T21" s="99"/>
      <c r="U21" s="99">
        <v>100000</v>
      </c>
      <c r="V21" s="99"/>
      <c r="W21" s="99"/>
      <c r="X21" s="99"/>
      <c r="Y21" s="99">
        <v>100000</v>
      </c>
      <c r="Z21" s="99"/>
      <c r="AA21" s="99"/>
      <c r="AB21" s="99"/>
      <c r="AC21" s="99">
        <v>100000</v>
      </c>
      <c r="AD21" s="99"/>
      <c r="AE21" s="99"/>
      <c r="AF21" s="99"/>
      <c r="AG21" s="99">
        <v>100000</v>
      </c>
      <c r="AH21" s="99"/>
      <c r="AI21" s="99"/>
      <c r="AJ21" s="99"/>
    </row>
    <row r="22" spans="1:36" ht="23.1" customHeight="1" x14ac:dyDescent="0.15">
      <c r="A22" s="65"/>
      <c r="B22" s="65"/>
      <c r="C22" s="106" t="s">
        <v>163</v>
      </c>
      <c r="D22" s="106"/>
      <c r="E22" s="106"/>
      <c r="F22" s="106"/>
      <c r="G22" s="106"/>
      <c r="H22" s="165"/>
      <c r="I22" s="99">
        <v>13345</v>
      </c>
      <c r="J22" s="99"/>
      <c r="K22" s="99"/>
      <c r="L22" s="99"/>
      <c r="M22" s="99">
        <v>13645</v>
      </c>
      <c r="N22" s="99"/>
      <c r="O22" s="99"/>
      <c r="P22" s="99"/>
      <c r="Q22" s="99">
        <v>1</v>
      </c>
      <c r="R22" s="99"/>
      <c r="S22" s="99"/>
      <c r="T22" s="99"/>
      <c r="U22" s="99" t="s">
        <v>257</v>
      </c>
      <c r="V22" s="99"/>
      <c r="W22" s="99"/>
      <c r="X22" s="99"/>
      <c r="Y22" s="99">
        <v>1</v>
      </c>
      <c r="Z22" s="99"/>
      <c r="AA22" s="99"/>
      <c r="AB22" s="99"/>
      <c r="AC22" s="99" t="s">
        <v>230</v>
      </c>
      <c r="AD22" s="99"/>
      <c r="AE22" s="99"/>
      <c r="AF22" s="99"/>
      <c r="AG22" s="99">
        <v>1</v>
      </c>
      <c r="AH22" s="99"/>
      <c r="AI22" s="99"/>
      <c r="AJ22" s="99"/>
    </row>
    <row r="23" spans="1:36" ht="23.1" customHeight="1" x14ac:dyDescent="0.15">
      <c r="A23" s="65"/>
      <c r="B23" s="65"/>
      <c r="C23" s="106" t="s">
        <v>46</v>
      </c>
      <c r="D23" s="106"/>
      <c r="E23" s="106"/>
      <c r="F23" s="106"/>
      <c r="G23" s="106"/>
      <c r="H23" s="165"/>
      <c r="I23" s="99">
        <v>8101</v>
      </c>
      <c r="J23" s="99"/>
      <c r="K23" s="99"/>
      <c r="L23" s="99"/>
      <c r="M23" s="99">
        <v>5918</v>
      </c>
      <c r="N23" s="99"/>
      <c r="O23" s="99"/>
      <c r="P23" s="99"/>
      <c r="Q23" s="99">
        <v>16553</v>
      </c>
      <c r="R23" s="99"/>
      <c r="S23" s="99"/>
      <c r="T23" s="99"/>
      <c r="U23" s="99">
        <v>18386</v>
      </c>
      <c r="V23" s="99"/>
      <c r="W23" s="99"/>
      <c r="X23" s="99"/>
      <c r="Y23" s="99">
        <v>24780</v>
      </c>
      <c r="Z23" s="99"/>
      <c r="AA23" s="99"/>
      <c r="AB23" s="99"/>
      <c r="AC23" s="99">
        <v>25415</v>
      </c>
      <c r="AD23" s="99"/>
      <c r="AE23" s="99"/>
      <c r="AF23" s="99"/>
      <c r="AG23" s="99">
        <v>3500</v>
      </c>
      <c r="AH23" s="99"/>
      <c r="AI23" s="99"/>
      <c r="AJ23" s="99"/>
    </row>
    <row r="24" spans="1:36" ht="23.1" customHeight="1" x14ac:dyDescent="0.15">
      <c r="A24" s="65"/>
      <c r="B24" s="65"/>
      <c r="C24" s="106" t="s">
        <v>47</v>
      </c>
      <c r="D24" s="106"/>
      <c r="E24" s="106"/>
      <c r="F24" s="106"/>
      <c r="G24" s="106"/>
      <c r="H24" s="165"/>
      <c r="I24" s="99">
        <v>1052</v>
      </c>
      <c r="J24" s="99"/>
      <c r="K24" s="99"/>
      <c r="L24" s="99"/>
      <c r="M24" s="99">
        <v>1053</v>
      </c>
      <c r="N24" s="99"/>
      <c r="O24" s="99"/>
      <c r="P24" s="99"/>
      <c r="Q24" s="99">
        <v>1054</v>
      </c>
      <c r="R24" s="99"/>
      <c r="S24" s="99"/>
      <c r="T24" s="99"/>
      <c r="U24" s="99">
        <v>1054</v>
      </c>
      <c r="V24" s="99"/>
      <c r="W24" s="99"/>
      <c r="X24" s="99"/>
      <c r="Y24" s="99">
        <v>1</v>
      </c>
      <c r="Z24" s="99"/>
      <c r="AA24" s="99"/>
      <c r="AB24" s="99"/>
      <c r="AC24" s="99">
        <v>605</v>
      </c>
      <c r="AD24" s="99"/>
      <c r="AE24" s="99"/>
      <c r="AF24" s="99"/>
      <c r="AG24" s="99">
        <v>1</v>
      </c>
      <c r="AH24" s="99"/>
      <c r="AI24" s="99"/>
      <c r="AJ24" s="99"/>
    </row>
    <row r="25" spans="1:36" ht="23.1" customHeight="1" x14ac:dyDescent="0.15">
      <c r="A25" s="65"/>
      <c r="B25" s="65"/>
      <c r="C25" s="106" t="s">
        <v>48</v>
      </c>
      <c r="D25" s="106"/>
      <c r="E25" s="106"/>
      <c r="F25" s="106"/>
      <c r="G25" s="106"/>
      <c r="H25" s="165"/>
      <c r="I25" s="99">
        <v>1</v>
      </c>
      <c r="J25" s="99"/>
      <c r="K25" s="99"/>
      <c r="L25" s="99"/>
      <c r="M25" s="99" t="s">
        <v>206</v>
      </c>
      <c r="N25" s="99"/>
      <c r="O25" s="99"/>
      <c r="P25" s="99"/>
      <c r="Q25" s="99">
        <v>1</v>
      </c>
      <c r="R25" s="99"/>
      <c r="S25" s="99"/>
      <c r="T25" s="99"/>
      <c r="U25" s="99" t="s">
        <v>257</v>
      </c>
      <c r="V25" s="99"/>
      <c r="W25" s="99"/>
      <c r="X25" s="99"/>
      <c r="Y25" s="99">
        <v>1</v>
      </c>
      <c r="Z25" s="99"/>
      <c r="AA25" s="99"/>
      <c r="AB25" s="99"/>
      <c r="AC25" s="99" t="s">
        <v>230</v>
      </c>
      <c r="AD25" s="99"/>
      <c r="AE25" s="99"/>
      <c r="AF25" s="99"/>
      <c r="AG25" s="99">
        <v>1</v>
      </c>
      <c r="AH25" s="99"/>
      <c r="AI25" s="99"/>
      <c r="AJ25" s="99"/>
    </row>
    <row r="26" spans="1:36" ht="11.25" customHeight="1" x14ac:dyDescent="0.15">
      <c r="A26" s="65"/>
      <c r="B26" s="65"/>
      <c r="C26" s="65"/>
      <c r="D26" s="65"/>
      <c r="E26" s="65"/>
      <c r="F26" s="65"/>
      <c r="G26" s="65"/>
      <c r="H26" s="66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</row>
    <row r="27" spans="1:36" s="1" customFormat="1" ht="23.1" customHeight="1" x14ac:dyDescent="0.15">
      <c r="A27" s="111" t="s">
        <v>49</v>
      </c>
      <c r="B27" s="111"/>
      <c r="C27" s="111"/>
      <c r="D27" s="111"/>
      <c r="E27" s="111"/>
      <c r="F27" s="111"/>
      <c r="G27" s="111"/>
      <c r="H27" s="6"/>
      <c r="I27" s="100">
        <v>2301656</v>
      </c>
      <c r="J27" s="100"/>
      <c r="K27" s="100"/>
      <c r="L27" s="100"/>
      <c r="M27" s="100">
        <v>2174699</v>
      </c>
      <c r="N27" s="100"/>
      <c r="O27" s="100"/>
      <c r="P27" s="100"/>
      <c r="Q27" s="100">
        <v>1216501</v>
      </c>
      <c r="R27" s="100"/>
      <c r="S27" s="100"/>
      <c r="T27" s="100"/>
      <c r="U27" s="100">
        <v>878585</v>
      </c>
      <c r="V27" s="100"/>
      <c r="W27" s="100"/>
      <c r="X27" s="100"/>
      <c r="Y27" s="100">
        <f>SUM(Y28:AB30)</f>
        <v>1472344</v>
      </c>
      <c r="Z27" s="100"/>
      <c r="AA27" s="100"/>
      <c r="AB27" s="100"/>
      <c r="AC27" s="100">
        <f>SUM(AC28:AF30)</f>
        <v>1300989</v>
      </c>
      <c r="AD27" s="100"/>
      <c r="AE27" s="100"/>
      <c r="AF27" s="100"/>
      <c r="AG27" s="100">
        <f>SUM(AG28:AJ30)</f>
        <v>1406806</v>
      </c>
      <c r="AH27" s="100"/>
      <c r="AI27" s="100"/>
      <c r="AJ27" s="100"/>
    </row>
    <row r="28" spans="1:36" ht="23.1" customHeight="1" x14ac:dyDescent="0.15">
      <c r="A28" s="65"/>
      <c r="B28" s="65"/>
      <c r="C28" s="106" t="s">
        <v>50</v>
      </c>
      <c r="D28" s="106"/>
      <c r="E28" s="106"/>
      <c r="F28" s="106"/>
      <c r="G28" s="106"/>
      <c r="H28" s="165"/>
      <c r="I28" s="99">
        <v>2035280</v>
      </c>
      <c r="J28" s="99"/>
      <c r="K28" s="99"/>
      <c r="L28" s="99"/>
      <c r="M28" s="99">
        <v>1908323</v>
      </c>
      <c r="N28" s="99"/>
      <c r="O28" s="99"/>
      <c r="P28" s="99"/>
      <c r="Q28" s="99">
        <v>884721</v>
      </c>
      <c r="R28" s="99"/>
      <c r="S28" s="99"/>
      <c r="T28" s="99"/>
      <c r="U28" s="99">
        <v>562265</v>
      </c>
      <c r="V28" s="99"/>
      <c r="W28" s="99"/>
      <c r="X28" s="99"/>
      <c r="Y28" s="99">
        <v>1144618</v>
      </c>
      <c r="Z28" s="99"/>
      <c r="AA28" s="99"/>
      <c r="AB28" s="99"/>
      <c r="AC28" s="99">
        <v>993263</v>
      </c>
      <c r="AD28" s="99"/>
      <c r="AE28" s="99"/>
      <c r="AF28" s="99"/>
      <c r="AG28" s="99">
        <v>1087876</v>
      </c>
      <c r="AH28" s="99"/>
      <c r="AI28" s="99"/>
      <c r="AJ28" s="99"/>
    </row>
    <row r="29" spans="1:36" ht="23.1" customHeight="1" x14ac:dyDescent="0.15">
      <c r="A29" s="65"/>
      <c r="B29" s="65"/>
      <c r="C29" s="106" t="s">
        <v>208</v>
      </c>
      <c r="D29" s="106"/>
      <c r="E29" s="106"/>
      <c r="F29" s="106"/>
      <c r="G29" s="106"/>
      <c r="H29" s="165"/>
      <c r="I29" s="99">
        <v>265699</v>
      </c>
      <c r="J29" s="99"/>
      <c r="K29" s="99"/>
      <c r="L29" s="99"/>
      <c r="M29" s="99">
        <v>265699</v>
      </c>
      <c r="N29" s="99"/>
      <c r="O29" s="99"/>
      <c r="P29" s="99"/>
      <c r="Q29" s="99">
        <v>316321</v>
      </c>
      <c r="R29" s="99"/>
      <c r="S29" s="99"/>
      <c r="T29" s="99"/>
      <c r="U29" s="99">
        <v>316320</v>
      </c>
      <c r="V29" s="99"/>
      <c r="W29" s="99"/>
      <c r="X29" s="99"/>
      <c r="Y29" s="99">
        <v>307726</v>
      </c>
      <c r="Z29" s="99"/>
      <c r="AA29" s="99"/>
      <c r="AB29" s="99"/>
      <c r="AC29" s="99">
        <v>307726</v>
      </c>
      <c r="AD29" s="99"/>
      <c r="AE29" s="99"/>
      <c r="AF29" s="99"/>
      <c r="AG29" s="99">
        <v>298930</v>
      </c>
      <c r="AH29" s="99"/>
      <c r="AI29" s="99"/>
      <c r="AJ29" s="99"/>
    </row>
    <row r="30" spans="1:36" ht="23.1" customHeight="1" thickBot="1" x14ac:dyDescent="0.2">
      <c r="A30" s="46"/>
      <c r="B30" s="65"/>
      <c r="C30" s="106" t="s">
        <v>196</v>
      </c>
      <c r="D30" s="106"/>
      <c r="E30" s="106"/>
      <c r="F30" s="106"/>
      <c r="G30" s="106"/>
      <c r="H30" s="165"/>
      <c r="I30" s="143" t="s">
        <v>207</v>
      </c>
      <c r="J30" s="143"/>
      <c r="K30" s="143"/>
      <c r="L30" s="143"/>
      <c r="M30" s="143" t="s">
        <v>207</v>
      </c>
      <c r="N30" s="143"/>
      <c r="O30" s="143"/>
      <c r="P30" s="143"/>
      <c r="Q30" s="143">
        <v>15459</v>
      </c>
      <c r="R30" s="143"/>
      <c r="S30" s="143"/>
      <c r="T30" s="143"/>
      <c r="U30" s="143" t="s">
        <v>257</v>
      </c>
      <c r="V30" s="143"/>
      <c r="W30" s="143"/>
      <c r="X30" s="143"/>
      <c r="Y30" s="143">
        <v>20000</v>
      </c>
      <c r="Z30" s="143"/>
      <c r="AA30" s="143"/>
      <c r="AB30" s="143"/>
      <c r="AC30" s="143" t="s">
        <v>230</v>
      </c>
      <c r="AD30" s="143"/>
      <c r="AE30" s="143"/>
      <c r="AF30" s="143"/>
      <c r="AG30" s="143">
        <v>20000</v>
      </c>
      <c r="AH30" s="143"/>
      <c r="AI30" s="143"/>
      <c r="AJ30" s="143"/>
    </row>
    <row r="31" spans="1:36" ht="18" customHeight="1" x14ac:dyDescent="0.15">
      <c r="A31" s="55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1"/>
      <c r="P31" s="51"/>
      <c r="Q31" s="54"/>
      <c r="R31" s="54"/>
      <c r="S31" s="54"/>
      <c r="T31" s="54"/>
      <c r="U31" s="54"/>
      <c r="V31" s="54"/>
      <c r="W31" s="65"/>
      <c r="X31" s="65"/>
      <c r="Y31" s="65"/>
      <c r="Z31" s="65"/>
      <c r="AA31" s="65"/>
      <c r="AB31" s="65"/>
      <c r="AC31" s="65"/>
      <c r="AD31" s="65"/>
      <c r="AE31" s="125" t="s">
        <v>292</v>
      </c>
      <c r="AF31" s="125"/>
      <c r="AG31" s="125"/>
      <c r="AH31" s="125"/>
      <c r="AI31" s="125"/>
      <c r="AJ31" s="125"/>
    </row>
    <row r="33" spans="25:32" ht="18" customHeight="1" x14ac:dyDescent="0.15">
      <c r="Y33" s="26"/>
      <c r="Z33" s="26"/>
      <c r="AA33" s="26"/>
      <c r="AB33" s="26"/>
      <c r="AC33" s="26"/>
      <c r="AD33" s="26"/>
      <c r="AE33" s="26"/>
      <c r="AF33" s="26"/>
    </row>
    <row r="34" spans="25:32" ht="18" customHeight="1" x14ac:dyDescent="0.15">
      <c r="Y34" s="26"/>
      <c r="Z34" s="26"/>
      <c r="AA34" s="26"/>
      <c r="AB34" s="26"/>
      <c r="AC34" s="26"/>
      <c r="AD34" s="26"/>
      <c r="AE34" s="26"/>
      <c r="AF34" s="26"/>
    </row>
  </sheetData>
  <mergeCells count="211">
    <mergeCell ref="M29:P29"/>
    <mergeCell ref="M28:P28"/>
    <mergeCell ref="Y30:AB30"/>
    <mergeCell ref="C29:H29"/>
    <mergeCell ref="C30:H30"/>
    <mergeCell ref="I29:L29"/>
    <mergeCell ref="I30:L30"/>
    <mergeCell ref="Y29:AB29"/>
    <mergeCell ref="M30:P30"/>
    <mergeCell ref="Q29:T29"/>
    <mergeCell ref="U29:X29"/>
    <mergeCell ref="C28:H28"/>
    <mergeCell ref="Y25:AB25"/>
    <mergeCell ref="Q28:T28"/>
    <mergeCell ref="U28:X28"/>
    <mergeCell ref="Y26:AB26"/>
    <mergeCell ref="Y27:AB27"/>
    <mergeCell ref="Y28:AB28"/>
    <mergeCell ref="I28:L28"/>
    <mergeCell ref="I24:L24"/>
    <mergeCell ref="M24:P24"/>
    <mergeCell ref="Q24:T24"/>
    <mergeCell ref="U24:X24"/>
    <mergeCell ref="Y24:AB24"/>
    <mergeCell ref="I27:L27"/>
    <mergeCell ref="I25:L25"/>
    <mergeCell ref="U25:X25"/>
    <mergeCell ref="M27:P27"/>
    <mergeCell ref="U27:X27"/>
    <mergeCell ref="Y20:AB20"/>
    <mergeCell ref="Y21:AB21"/>
    <mergeCell ref="Y22:AB22"/>
    <mergeCell ref="Y23:AB23"/>
    <mergeCell ref="I23:L23"/>
    <mergeCell ref="M23:P23"/>
    <mergeCell ref="Q23:T23"/>
    <mergeCell ref="U23:X23"/>
    <mergeCell ref="I21:L21"/>
    <mergeCell ref="M21:P21"/>
    <mergeCell ref="Q21:T21"/>
    <mergeCell ref="I22:L22"/>
    <mergeCell ref="M22:P22"/>
    <mergeCell ref="U21:X21"/>
    <mergeCell ref="I20:L20"/>
    <mergeCell ref="M20:P20"/>
    <mergeCell ref="Q20:T20"/>
    <mergeCell ref="U20:X20"/>
    <mergeCell ref="Y18:AB18"/>
    <mergeCell ref="I19:L19"/>
    <mergeCell ref="M19:P19"/>
    <mergeCell ref="Q19:T19"/>
    <mergeCell ref="U19:X19"/>
    <mergeCell ref="Y19:AB19"/>
    <mergeCell ref="M18:P18"/>
    <mergeCell ref="I18:L18"/>
    <mergeCell ref="Q18:T18"/>
    <mergeCell ref="U18:X18"/>
    <mergeCell ref="Y16:AB16"/>
    <mergeCell ref="I17:L17"/>
    <mergeCell ref="M17:P17"/>
    <mergeCell ref="Q17:T17"/>
    <mergeCell ref="U17:X17"/>
    <mergeCell ref="Y17:AB17"/>
    <mergeCell ref="I16:L16"/>
    <mergeCell ref="M16:P16"/>
    <mergeCell ref="Q16:T16"/>
    <mergeCell ref="U16:X16"/>
    <mergeCell ref="Y12:AB12"/>
    <mergeCell ref="Y15:AB15"/>
    <mergeCell ref="I12:L12"/>
    <mergeCell ref="M12:P12"/>
    <mergeCell ref="Q12:T12"/>
    <mergeCell ref="U12:X12"/>
    <mergeCell ref="Y14:AB14"/>
    <mergeCell ref="I15:L15"/>
    <mergeCell ref="M15:P15"/>
    <mergeCell ref="Q15:T15"/>
    <mergeCell ref="U15:X15"/>
    <mergeCell ref="I14:L14"/>
    <mergeCell ref="M14:P14"/>
    <mergeCell ref="Q14:T14"/>
    <mergeCell ref="U14:X14"/>
    <mergeCell ref="M11:P11"/>
    <mergeCell ref="Q11:T11"/>
    <mergeCell ref="Y11:AB11"/>
    <mergeCell ref="U11:X11"/>
    <mergeCell ref="Y8:AB8"/>
    <mergeCell ref="Y9:AB9"/>
    <mergeCell ref="I10:L10"/>
    <mergeCell ref="M10:P10"/>
    <mergeCell ref="Q10:T10"/>
    <mergeCell ref="M9:P9"/>
    <mergeCell ref="U9:X9"/>
    <mergeCell ref="U10:X10"/>
    <mergeCell ref="Y10:AB10"/>
    <mergeCell ref="C10:H10"/>
    <mergeCell ref="C22:H22"/>
    <mergeCell ref="C21:H21"/>
    <mergeCell ref="C18:H18"/>
    <mergeCell ref="A12:G12"/>
    <mergeCell ref="C15:H15"/>
    <mergeCell ref="C16:H16"/>
    <mergeCell ref="C17:H17"/>
    <mergeCell ref="I11:L11"/>
    <mergeCell ref="C25:H25"/>
    <mergeCell ref="A27:G27"/>
    <mergeCell ref="M25:P25"/>
    <mergeCell ref="Q25:T25"/>
    <mergeCell ref="M26:P26"/>
    <mergeCell ref="I26:L26"/>
    <mergeCell ref="A5:G5"/>
    <mergeCell ref="I8:L8"/>
    <mergeCell ref="I9:L9"/>
    <mergeCell ref="I5:L5"/>
    <mergeCell ref="M5:P5"/>
    <mergeCell ref="I6:L6"/>
    <mergeCell ref="M6:P6"/>
    <mergeCell ref="M7:P7"/>
    <mergeCell ref="C8:H8"/>
    <mergeCell ref="M8:P8"/>
    <mergeCell ref="Q26:T26"/>
    <mergeCell ref="I7:L7"/>
    <mergeCell ref="C24:H24"/>
    <mergeCell ref="C23:H23"/>
    <mergeCell ref="B14:F14"/>
    <mergeCell ref="A20:G20"/>
    <mergeCell ref="C9:H9"/>
    <mergeCell ref="B7:F7"/>
    <mergeCell ref="A2:E2"/>
    <mergeCell ref="A3:H4"/>
    <mergeCell ref="I3:P3"/>
    <mergeCell ref="Q3:X3"/>
    <mergeCell ref="I4:L4"/>
    <mergeCell ref="M4:P4"/>
    <mergeCell ref="Q4:T4"/>
    <mergeCell ref="U4:X4"/>
    <mergeCell ref="Y3:AF3"/>
    <mergeCell ref="AG3:AJ3"/>
    <mergeCell ref="AC4:AF4"/>
    <mergeCell ref="AG4:AJ4"/>
    <mergeCell ref="AC5:AF5"/>
    <mergeCell ref="AG5:AJ5"/>
    <mergeCell ref="Y5:AB5"/>
    <mergeCell ref="Y4:AB4"/>
    <mergeCell ref="Q5:T5"/>
    <mergeCell ref="AC6:AF6"/>
    <mergeCell ref="AG6:AJ6"/>
    <mergeCell ref="AC11:AF11"/>
    <mergeCell ref="AG11:AJ11"/>
    <mergeCell ref="AC7:AF7"/>
    <mergeCell ref="AG7:AJ7"/>
    <mergeCell ref="Y6:AB6"/>
    <mergeCell ref="Y7:AB7"/>
    <mergeCell ref="AC8:AF8"/>
    <mergeCell ref="AG8:AJ8"/>
    <mergeCell ref="AC9:AF9"/>
    <mergeCell ref="AG9:AJ9"/>
    <mergeCell ref="AC10:AF10"/>
    <mergeCell ref="AG10:AJ10"/>
    <mergeCell ref="AC18:AF18"/>
    <mergeCell ref="AG18:AJ18"/>
    <mergeCell ref="AC19:AF19"/>
    <mergeCell ref="AG19:AJ19"/>
    <mergeCell ref="AC12:AF12"/>
    <mergeCell ref="AG12:AJ12"/>
    <mergeCell ref="AC14:AF14"/>
    <mergeCell ref="AG14:AJ14"/>
    <mergeCell ref="AC15:AF15"/>
    <mergeCell ref="AG15:AJ15"/>
    <mergeCell ref="AC16:AF16"/>
    <mergeCell ref="AG16:AJ16"/>
    <mergeCell ref="AC17:AF17"/>
    <mergeCell ref="AG17:AJ17"/>
    <mergeCell ref="AC24:AF24"/>
    <mergeCell ref="AG24:AJ24"/>
    <mergeCell ref="AC25:AF25"/>
    <mergeCell ref="AG25:AJ25"/>
    <mergeCell ref="AC26:AF26"/>
    <mergeCell ref="AG26:AJ26"/>
    <mergeCell ref="AC27:AF27"/>
    <mergeCell ref="AG27:AJ27"/>
    <mergeCell ref="AC20:AF20"/>
    <mergeCell ref="AG20:AJ20"/>
    <mergeCell ref="AC21:AF21"/>
    <mergeCell ref="AG21:AJ21"/>
    <mergeCell ref="AC22:AF22"/>
    <mergeCell ref="AG22:AJ22"/>
    <mergeCell ref="AE31:AJ31"/>
    <mergeCell ref="A1:AJ1"/>
    <mergeCell ref="AC30:AF30"/>
    <mergeCell ref="AG30:AJ30"/>
    <mergeCell ref="AC28:AF28"/>
    <mergeCell ref="AG28:AJ28"/>
    <mergeCell ref="AC29:AF29"/>
    <mergeCell ref="AG29:AJ29"/>
    <mergeCell ref="U5:X5"/>
    <mergeCell ref="Q6:T6"/>
    <mergeCell ref="Q7:T7"/>
    <mergeCell ref="U7:X7"/>
    <mergeCell ref="Q8:T8"/>
    <mergeCell ref="U8:X8"/>
    <mergeCell ref="U6:X6"/>
    <mergeCell ref="Q9:T9"/>
    <mergeCell ref="Q30:T30"/>
    <mergeCell ref="U30:X30"/>
    <mergeCell ref="Q22:T22"/>
    <mergeCell ref="U22:X22"/>
    <mergeCell ref="U26:X26"/>
    <mergeCell ref="Q27:T27"/>
    <mergeCell ref="AC23:AF23"/>
    <mergeCell ref="AG23:AJ23"/>
  </mergeCells>
  <phoneticPr fontId="3"/>
  <printOptions horizontalCentered="1"/>
  <pageMargins left="0.59055118110236227" right="0.59055118110236227" top="0.78740157480314965" bottom="0.39370078740157483" header="0.51181102362204722" footer="0.51181102362204722"/>
  <pageSetup paperSize="9" scale="86" orientation="portrait" r:id="rId1"/>
  <headerFooter scaleWithDoc="0" alignWithMargins="0">
    <oddFooter>&amp;C&amp;P</oddFooter>
  </headerFooter>
  <colBreaks count="1" manualBreakCount="1">
    <brk id="37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9"/>
  <sheetViews>
    <sheetView showGridLines="0" view="pageBreakPreview" topLeftCell="J3" zoomScale="70" zoomScaleNormal="70" zoomScaleSheetLayoutView="70" workbookViewId="0"/>
  </sheetViews>
  <sheetFormatPr defaultColWidth="3.625" defaultRowHeight="20.100000000000001" customHeight="1" x14ac:dyDescent="0.15"/>
  <cols>
    <col min="1" max="7" width="2.75" style="62" customWidth="1"/>
    <col min="8" max="9" width="2.125" style="62" customWidth="1"/>
    <col min="10" max="10" width="1.875" style="62" customWidth="1"/>
    <col min="11" max="16" width="4.625" style="62" customWidth="1"/>
    <col min="17" max="25" width="3.125" style="62" customWidth="1"/>
    <col min="26" max="26" width="3.5" style="62" customWidth="1"/>
    <col min="27" max="34" width="3.125" style="62" customWidth="1"/>
    <col min="35" max="256" width="3.625" style="62"/>
    <col min="257" max="263" width="2.75" style="62" customWidth="1"/>
    <col min="264" max="265" width="2.125" style="62" customWidth="1"/>
    <col min="266" max="266" width="1.875" style="62" customWidth="1"/>
    <col min="267" max="272" width="4.625" style="62" customWidth="1"/>
    <col min="273" max="281" width="3.125" style="62" customWidth="1"/>
    <col min="282" max="282" width="3.5" style="62" customWidth="1"/>
    <col min="283" max="290" width="3.125" style="62" customWidth="1"/>
    <col min="291" max="512" width="3.625" style="62"/>
    <col min="513" max="519" width="2.75" style="62" customWidth="1"/>
    <col min="520" max="521" width="2.125" style="62" customWidth="1"/>
    <col min="522" max="522" width="1.875" style="62" customWidth="1"/>
    <col min="523" max="528" width="4.625" style="62" customWidth="1"/>
    <col min="529" max="537" width="3.125" style="62" customWidth="1"/>
    <col min="538" max="538" width="3.5" style="62" customWidth="1"/>
    <col min="539" max="546" width="3.125" style="62" customWidth="1"/>
    <col min="547" max="768" width="3.625" style="62"/>
    <col min="769" max="775" width="2.75" style="62" customWidth="1"/>
    <col min="776" max="777" width="2.125" style="62" customWidth="1"/>
    <col min="778" max="778" width="1.875" style="62" customWidth="1"/>
    <col min="779" max="784" width="4.625" style="62" customWidth="1"/>
    <col min="785" max="793" width="3.125" style="62" customWidth="1"/>
    <col min="794" max="794" width="3.5" style="62" customWidth="1"/>
    <col min="795" max="802" width="3.125" style="62" customWidth="1"/>
    <col min="803" max="1024" width="3.625" style="62"/>
    <col min="1025" max="1031" width="2.75" style="62" customWidth="1"/>
    <col min="1032" max="1033" width="2.125" style="62" customWidth="1"/>
    <col min="1034" max="1034" width="1.875" style="62" customWidth="1"/>
    <col min="1035" max="1040" width="4.625" style="62" customWidth="1"/>
    <col min="1041" max="1049" width="3.125" style="62" customWidth="1"/>
    <col min="1050" max="1050" width="3.5" style="62" customWidth="1"/>
    <col min="1051" max="1058" width="3.125" style="62" customWidth="1"/>
    <col min="1059" max="1280" width="3.625" style="62"/>
    <col min="1281" max="1287" width="2.75" style="62" customWidth="1"/>
    <col min="1288" max="1289" width="2.125" style="62" customWidth="1"/>
    <col min="1290" max="1290" width="1.875" style="62" customWidth="1"/>
    <col min="1291" max="1296" width="4.625" style="62" customWidth="1"/>
    <col min="1297" max="1305" width="3.125" style="62" customWidth="1"/>
    <col min="1306" max="1306" width="3.5" style="62" customWidth="1"/>
    <col min="1307" max="1314" width="3.125" style="62" customWidth="1"/>
    <col min="1315" max="1536" width="3.625" style="62"/>
    <col min="1537" max="1543" width="2.75" style="62" customWidth="1"/>
    <col min="1544" max="1545" width="2.125" style="62" customWidth="1"/>
    <col min="1546" max="1546" width="1.875" style="62" customWidth="1"/>
    <col min="1547" max="1552" width="4.625" style="62" customWidth="1"/>
    <col min="1553" max="1561" width="3.125" style="62" customWidth="1"/>
    <col min="1562" max="1562" width="3.5" style="62" customWidth="1"/>
    <col min="1563" max="1570" width="3.125" style="62" customWidth="1"/>
    <col min="1571" max="1792" width="3.625" style="62"/>
    <col min="1793" max="1799" width="2.75" style="62" customWidth="1"/>
    <col min="1800" max="1801" width="2.125" style="62" customWidth="1"/>
    <col min="1802" max="1802" width="1.875" style="62" customWidth="1"/>
    <col min="1803" max="1808" width="4.625" style="62" customWidth="1"/>
    <col min="1809" max="1817" width="3.125" style="62" customWidth="1"/>
    <col min="1818" max="1818" width="3.5" style="62" customWidth="1"/>
    <col min="1819" max="1826" width="3.125" style="62" customWidth="1"/>
    <col min="1827" max="2048" width="3.625" style="62"/>
    <col min="2049" max="2055" width="2.75" style="62" customWidth="1"/>
    <col min="2056" max="2057" width="2.125" style="62" customWidth="1"/>
    <col min="2058" max="2058" width="1.875" style="62" customWidth="1"/>
    <col min="2059" max="2064" width="4.625" style="62" customWidth="1"/>
    <col min="2065" max="2073" width="3.125" style="62" customWidth="1"/>
    <col min="2074" max="2074" width="3.5" style="62" customWidth="1"/>
    <col min="2075" max="2082" width="3.125" style="62" customWidth="1"/>
    <col min="2083" max="2304" width="3.625" style="62"/>
    <col min="2305" max="2311" width="2.75" style="62" customWidth="1"/>
    <col min="2312" max="2313" width="2.125" style="62" customWidth="1"/>
    <col min="2314" max="2314" width="1.875" style="62" customWidth="1"/>
    <col min="2315" max="2320" width="4.625" style="62" customWidth="1"/>
    <col min="2321" max="2329" width="3.125" style="62" customWidth="1"/>
    <col min="2330" max="2330" width="3.5" style="62" customWidth="1"/>
    <col min="2331" max="2338" width="3.125" style="62" customWidth="1"/>
    <col min="2339" max="2560" width="3.625" style="62"/>
    <col min="2561" max="2567" width="2.75" style="62" customWidth="1"/>
    <col min="2568" max="2569" width="2.125" style="62" customWidth="1"/>
    <col min="2570" max="2570" width="1.875" style="62" customWidth="1"/>
    <col min="2571" max="2576" width="4.625" style="62" customWidth="1"/>
    <col min="2577" max="2585" width="3.125" style="62" customWidth="1"/>
    <col min="2586" max="2586" width="3.5" style="62" customWidth="1"/>
    <col min="2587" max="2594" width="3.125" style="62" customWidth="1"/>
    <col min="2595" max="2816" width="3.625" style="62"/>
    <col min="2817" max="2823" width="2.75" style="62" customWidth="1"/>
    <col min="2824" max="2825" width="2.125" style="62" customWidth="1"/>
    <col min="2826" max="2826" width="1.875" style="62" customWidth="1"/>
    <col min="2827" max="2832" width="4.625" style="62" customWidth="1"/>
    <col min="2833" max="2841" width="3.125" style="62" customWidth="1"/>
    <col min="2842" max="2842" width="3.5" style="62" customWidth="1"/>
    <col min="2843" max="2850" width="3.125" style="62" customWidth="1"/>
    <col min="2851" max="3072" width="3.625" style="62"/>
    <col min="3073" max="3079" width="2.75" style="62" customWidth="1"/>
    <col min="3080" max="3081" width="2.125" style="62" customWidth="1"/>
    <col min="3082" max="3082" width="1.875" style="62" customWidth="1"/>
    <col min="3083" max="3088" width="4.625" style="62" customWidth="1"/>
    <col min="3089" max="3097" width="3.125" style="62" customWidth="1"/>
    <col min="3098" max="3098" width="3.5" style="62" customWidth="1"/>
    <col min="3099" max="3106" width="3.125" style="62" customWidth="1"/>
    <col min="3107" max="3328" width="3.625" style="62"/>
    <col min="3329" max="3335" width="2.75" style="62" customWidth="1"/>
    <col min="3336" max="3337" width="2.125" style="62" customWidth="1"/>
    <col min="3338" max="3338" width="1.875" style="62" customWidth="1"/>
    <col min="3339" max="3344" width="4.625" style="62" customWidth="1"/>
    <col min="3345" max="3353" width="3.125" style="62" customWidth="1"/>
    <col min="3354" max="3354" width="3.5" style="62" customWidth="1"/>
    <col min="3355" max="3362" width="3.125" style="62" customWidth="1"/>
    <col min="3363" max="3584" width="3.625" style="62"/>
    <col min="3585" max="3591" width="2.75" style="62" customWidth="1"/>
    <col min="3592" max="3593" width="2.125" style="62" customWidth="1"/>
    <col min="3594" max="3594" width="1.875" style="62" customWidth="1"/>
    <col min="3595" max="3600" width="4.625" style="62" customWidth="1"/>
    <col min="3601" max="3609" width="3.125" style="62" customWidth="1"/>
    <col min="3610" max="3610" width="3.5" style="62" customWidth="1"/>
    <col min="3611" max="3618" width="3.125" style="62" customWidth="1"/>
    <col min="3619" max="3840" width="3.625" style="62"/>
    <col min="3841" max="3847" width="2.75" style="62" customWidth="1"/>
    <col min="3848" max="3849" width="2.125" style="62" customWidth="1"/>
    <col min="3850" max="3850" width="1.875" style="62" customWidth="1"/>
    <col min="3851" max="3856" width="4.625" style="62" customWidth="1"/>
    <col min="3857" max="3865" width="3.125" style="62" customWidth="1"/>
    <col min="3866" max="3866" width="3.5" style="62" customWidth="1"/>
    <col min="3867" max="3874" width="3.125" style="62" customWidth="1"/>
    <col min="3875" max="4096" width="3.625" style="62"/>
    <col min="4097" max="4103" width="2.75" style="62" customWidth="1"/>
    <col min="4104" max="4105" width="2.125" style="62" customWidth="1"/>
    <col min="4106" max="4106" width="1.875" style="62" customWidth="1"/>
    <col min="4107" max="4112" width="4.625" style="62" customWidth="1"/>
    <col min="4113" max="4121" width="3.125" style="62" customWidth="1"/>
    <col min="4122" max="4122" width="3.5" style="62" customWidth="1"/>
    <col min="4123" max="4130" width="3.125" style="62" customWidth="1"/>
    <col min="4131" max="4352" width="3.625" style="62"/>
    <col min="4353" max="4359" width="2.75" style="62" customWidth="1"/>
    <col min="4360" max="4361" width="2.125" style="62" customWidth="1"/>
    <col min="4362" max="4362" width="1.875" style="62" customWidth="1"/>
    <col min="4363" max="4368" width="4.625" style="62" customWidth="1"/>
    <col min="4369" max="4377" width="3.125" style="62" customWidth="1"/>
    <col min="4378" max="4378" width="3.5" style="62" customWidth="1"/>
    <col min="4379" max="4386" width="3.125" style="62" customWidth="1"/>
    <col min="4387" max="4608" width="3.625" style="62"/>
    <col min="4609" max="4615" width="2.75" style="62" customWidth="1"/>
    <col min="4616" max="4617" width="2.125" style="62" customWidth="1"/>
    <col min="4618" max="4618" width="1.875" style="62" customWidth="1"/>
    <col min="4619" max="4624" width="4.625" style="62" customWidth="1"/>
    <col min="4625" max="4633" width="3.125" style="62" customWidth="1"/>
    <col min="4634" max="4634" width="3.5" style="62" customWidth="1"/>
    <col min="4635" max="4642" width="3.125" style="62" customWidth="1"/>
    <col min="4643" max="4864" width="3.625" style="62"/>
    <col min="4865" max="4871" width="2.75" style="62" customWidth="1"/>
    <col min="4872" max="4873" width="2.125" style="62" customWidth="1"/>
    <col min="4874" max="4874" width="1.875" style="62" customWidth="1"/>
    <col min="4875" max="4880" width="4.625" style="62" customWidth="1"/>
    <col min="4881" max="4889" width="3.125" style="62" customWidth="1"/>
    <col min="4890" max="4890" width="3.5" style="62" customWidth="1"/>
    <col min="4891" max="4898" width="3.125" style="62" customWidth="1"/>
    <col min="4899" max="5120" width="3.625" style="62"/>
    <col min="5121" max="5127" width="2.75" style="62" customWidth="1"/>
    <col min="5128" max="5129" width="2.125" style="62" customWidth="1"/>
    <col min="5130" max="5130" width="1.875" style="62" customWidth="1"/>
    <col min="5131" max="5136" width="4.625" style="62" customWidth="1"/>
    <col min="5137" max="5145" width="3.125" style="62" customWidth="1"/>
    <col min="5146" max="5146" width="3.5" style="62" customWidth="1"/>
    <col min="5147" max="5154" width="3.125" style="62" customWidth="1"/>
    <col min="5155" max="5376" width="3.625" style="62"/>
    <col min="5377" max="5383" width="2.75" style="62" customWidth="1"/>
    <col min="5384" max="5385" width="2.125" style="62" customWidth="1"/>
    <col min="5386" max="5386" width="1.875" style="62" customWidth="1"/>
    <col min="5387" max="5392" width="4.625" style="62" customWidth="1"/>
    <col min="5393" max="5401" width="3.125" style="62" customWidth="1"/>
    <col min="5402" max="5402" width="3.5" style="62" customWidth="1"/>
    <col min="5403" max="5410" width="3.125" style="62" customWidth="1"/>
    <col min="5411" max="5632" width="3.625" style="62"/>
    <col min="5633" max="5639" width="2.75" style="62" customWidth="1"/>
    <col min="5640" max="5641" width="2.125" style="62" customWidth="1"/>
    <col min="5642" max="5642" width="1.875" style="62" customWidth="1"/>
    <col min="5643" max="5648" width="4.625" style="62" customWidth="1"/>
    <col min="5649" max="5657" width="3.125" style="62" customWidth="1"/>
    <col min="5658" max="5658" width="3.5" style="62" customWidth="1"/>
    <col min="5659" max="5666" width="3.125" style="62" customWidth="1"/>
    <col min="5667" max="5888" width="3.625" style="62"/>
    <col min="5889" max="5895" width="2.75" style="62" customWidth="1"/>
    <col min="5896" max="5897" width="2.125" style="62" customWidth="1"/>
    <col min="5898" max="5898" width="1.875" style="62" customWidth="1"/>
    <col min="5899" max="5904" width="4.625" style="62" customWidth="1"/>
    <col min="5905" max="5913" width="3.125" style="62" customWidth="1"/>
    <col min="5914" max="5914" width="3.5" style="62" customWidth="1"/>
    <col min="5915" max="5922" width="3.125" style="62" customWidth="1"/>
    <col min="5923" max="6144" width="3.625" style="62"/>
    <col min="6145" max="6151" width="2.75" style="62" customWidth="1"/>
    <col min="6152" max="6153" width="2.125" style="62" customWidth="1"/>
    <col min="6154" max="6154" width="1.875" style="62" customWidth="1"/>
    <col min="6155" max="6160" width="4.625" style="62" customWidth="1"/>
    <col min="6161" max="6169" width="3.125" style="62" customWidth="1"/>
    <col min="6170" max="6170" width="3.5" style="62" customWidth="1"/>
    <col min="6171" max="6178" width="3.125" style="62" customWidth="1"/>
    <col min="6179" max="6400" width="3.625" style="62"/>
    <col min="6401" max="6407" width="2.75" style="62" customWidth="1"/>
    <col min="6408" max="6409" width="2.125" style="62" customWidth="1"/>
    <col min="6410" max="6410" width="1.875" style="62" customWidth="1"/>
    <col min="6411" max="6416" width="4.625" style="62" customWidth="1"/>
    <col min="6417" max="6425" width="3.125" style="62" customWidth="1"/>
    <col min="6426" max="6426" width="3.5" style="62" customWidth="1"/>
    <col min="6427" max="6434" width="3.125" style="62" customWidth="1"/>
    <col min="6435" max="6656" width="3.625" style="62"/>
    <col min="6657" max="6663" width="2.75" style="62" customWidth="1"/>
    <col min="6664" max="6665" width="2.125" style="62" customWidth="1"/>
    <col min="6666" max="6666" width="1.875" style="62" customWidth="1"/>
    <col min="6667" max="6672" width="4.625" style="62" customWidth="1"/>
    <col min="6673" max="6681" width="3.125" style="62" customWidth="1"/>
    <col min="6682" max="6682" width="3.5" style="62" customWidth="1"/>
    <col min="6683" max="6690" width="3.125" style="62" customWidth="1"/>
    <col min="6691" max="6912" width="3.625" style="62"/>
    <col min="6913" max="6919" width="2.75" style="62" customWidth="1"/>
    <col min="6920" max="6921" width="2.125" style="62" customWidth="1"/>
    <col min="6922" max="6922" width="1.875" style="62" customWidth="1"/>
    <col min="6923" max="6928" width="4.625" style="62" customWidth="1"/>
    <col min="6929" max="6937" width="3.125" style="62" customWidth="1"/>
    <col min="6938" max="6938" width="3.5" style="62" customWidth="1"/>
    <col min="6939" max="6946" width="3.125" style="62" customWidth="1"/>
    <col min="6947" max="7168" width="3.625" style="62"/>
    <col min="7169" max="7175" width="2.75" style="62" customWidth="1"/>
    <col min="7176" max="7177" width="2.125" style="62" customWidth="1"/>
    <col min="7178" max="7178" width="1.875" style="62" customWidth="1"/>
    <col min="7179" max="7184" width="4.625" style="62" customWidth="1"/>
    <col min="7185" max="7193" width="3.125" style="62" customWidth="1"/>
    <col min="7194" max="7194" width="3.5" style="62" customWidth="1"/>
    <col min="7195" max="7202" width="3.125" style="62" customWidth="1"/>
    <col min="7203" max="7424" width="3.625" style="62"/>
    <col min="7425" max="7431" width="2.75" style="62" customWidth="1"/>
    <col min="7432" max="7433" width="2.125" style="62" customWidth="1"/>
    <col min="7434" max="7434" width="1.875" style="62" customWidth="1"/>
    <col min="7435" max="7440" width="4.625" style="62" customWidth="1"/>
    <col min="7441" max="7449" width="3.125" style="62" customWidth="1"/>
    <col min="7450" max="7450" width="3.5" style="62" customWidth="1"/>
    <col min="7451" max="7458" width="3.125" style="62" customWidth="1"/>
    <col min="7459" max="7680" width="3.625" style="62"/>
    <col min="7681" max="7687" width="2.75" style="62" customWidth="1"/>
    <col min="7688" max="7689" width="2.125" style="62" customWidth="1"/>
    <col min="7690" max="7690" width="1.875" style="62" customWidth="1"/>
    <col min="7691" max="7696" width="4.625" style="62" customWidth="1"/>
    <col min="7697" max="7705" width="3.125" style="62" customWidth="1"/>
    <col min="7706" max="7706" width="3.5" style="62" customWidth="1"/>
    <col min="7707" max="7714" width="3.125" style="62" customWidth="1"/>
    <col min="7715" max="7936" width="3.625" style="62"/>
    <col min="7937" max="7943" width="2.75" style="62" customWidth="1"/>
    <col min="7944" max="7945" width="2.125" style="62" customWidth="1"/>
    <col min="7946" max="7946" width="1.875" style="62" customWidth="1"/>
    <col min="7947" max="7952" width="4.625" style="62" customWidth="1"/>
    <col min="7953" max="7961" width="3.125" style="62" customWidth="1"/>
    <col min="7962" max="7962" width="3.5" style="62" customWidth="1"/>
    <col min="7963" max="7970" width="3.125" style="62" customWidth="1"/>
    <col min="7971" max="8192" width="3.625" style="62"/>
    <col min="8193" max="8199" width="2.75" style="62" customWidth="1"/>
    <col min="8200" max="8201" width="2.125" style="62" customWidth="1"/>
    <col min="8202" max="8202" width="1.875" style="62" customWidth="1"/>
    <col min="8203" max="8208" width="4.625" style="62" customWidth="1"/>
    <col min="8209" max="8217" width="3.125" style="62" customWidth="1"/>
    <col min="8218" max="8218" width="3.5" style="62" customWidth="1"/>
    <col min="8219" max="8226" width="3.125" style="62" customWidth="1"/>
    <col min="8227" max="8448" width="3.625" style="62"/>
    <col min="8449" max="8455" width="2.75" style="62" customWidth="1"/>
    <col min="8456" max="8457" width="2.125" style="62" customWidth="1"/>
    <col min="8458" max="8458" width="1.875" style="62" customWidth="1"/>
    <col min="8459" max="8464" width="4.625" style="62" customWidth="1"/>
    <col min="8465" max="8473" width="3.125" style="62" customWidth="1"/>
    <col min="8474" max="8474" width="3.5" style="62" customWidth="1"/>
    <col min="8475" max="8482" width="3.125" style="62" customWidth="1"/>
    <col min="8483" max="8704" width="3.625" style="62"/>
    <col min="8705" max="8711" width="2.75" style="62" customWidth="1"/>
    <col min="8712" max="8713" width="2.125" style="62" customWidth="1"/>
    <col min="8714" max="8714" width="1.875" style="62" customWidth="1"/>
    <col min="8715" max="8720" width="4.625" style="62" customWidth="1"/>
    <col min="8721" max="8729" width="3.125" style="62" customWidth="1"/>
    <col min="8730" max="8730" width="3.5" style="62" customWidth="1"/>
    <col min="8731" max="8738" width="3.125" style="62" customWidth="1"/>
    <col min="8739" max="8960" width="3.625" style="62"/>
    <col min="8961" max="8967" width="2.75" style="62" customWidth="1"/>
    <col min="8968" max="8969" width="2.125" style="62" customWidth="1"/>
    <col min="8970" max="8970" width="1.875" style="62" customWidth="1"/>
    <col min="8971" max="8976" width="4.625" style="62" customWidth="1"/>
    <col min="8977" max="8985" width="3.125" style="62" customWidth="1"/>
    <col min="8986" max="8986" width="3.5" style="62" customWidth="1"/>
    <col min="8987" max="8994" width="3.125" style="62" customWidth="1"/>
    <col min="8995" max="9216" width="3.625" style="62"/>
    <col min="9217" max="9223" width="2.75" style="62" customWidth="1"/>
    <col min="9224" max="9225" width="2.125" style="62" customWidth="1"/>
    <col min="9226" max="9226" width="1.875" style="62" customWidth="1"/>
    <col min="9227" max="9232" width="4.625" style="62" customWidth="1"/>
    <col min="9233" max="9241" width="3.125" style="62" customWidth="1"/>
    <col min="9242" max="9242" width="3.5" style="62" customWidth="1"/>
    <col min="9243" max="9250" width="3.125" style="62" customWidth="1"/>
    <col min="9251" max="9472" width="3.625" style="62"/>
    <col min="9473" max="9479" width="2.75" style="62" customWidth="1"/>
    <col min="9480" max="9481" width="2.125" style="62" customWidth="1"/>
    <col min="9482" max="9482" width="1.875" style="62" customWidth="1"/>
    <col min="9483" max="9488" width="4.625" style="62" customWidth="1"/>
    <col min="9489" max="9497" width="3.125" style="62" customWidth="1"/>
    <col min="9498" max="9498" width="3.5" style="62" customWidth="1"/>
    <col min="9499" max="9506" width="3.125" style="62" customWidth="1"/>
    <col min="9507" max="9728" width="3.625" style="62"/>
    <col min="9729" max="9735" width="2.75" style="62" customWidth="1"/>
    <col min="9736" max="9737" width="2.125" style="62" customWidth="1"/>
    <col min="9738" max="9738" width="1.875" style="62" customWidth="1"/>
    <col min="9739" max="9744" width="4.625" style="62" customWidth="1"/>
    <col min="9745" max="9753" width="3.125" style="62" customWidth="1"/>
    <col min="9754" max="9754" width="3.5" style="62" customWidth="1"/>
    <col min="9755" max="9762" width="3.125" style="62" customWidth="1"/>
    <col min="9763" max="9984" width="3.625" style="62"/>
    <col min="9985" max="9991" width="2.75" style="62" customWidth="1"/>
    <col min="9992" max="9993" width="2.125" style="62" customWidth="1"/>
    <col min="9994" max="9994" width="1.875" style="62" customWidth="1"/>
    <col min="9995" max="10000" width="4.625" style="62" customWidth="1"/>
    <col min="10001" max="10009" width="3.125" style="62" customWidth="1"/>
    <col min="10010" max="10010" width="3.5" style="62" customWidth="1"/>
    <col min="10011" max="10018" width="3.125" style="62" customWidth="1"/>
    <col min="10019" max="10240" width="3.625" style="62"/>
    <col min="10241" max="10247" width="2.75" style="62" customWidth="1"/>
    <col min="10248" max="10249" width="2.125" style="62" customWidth="1"/>
    <col min="10250" max="10250" width="1.875" style="62" customWidth="1"/>
    <col min="10251" max="10256" width="4.625" style="62" customWidth="1"/>
    <col min="10257" max="10265" width="3.125" style="62" customWidth="1"/>
    <col min="10266" max="10266" width="3.5" style="62" customWidth="1"/>
    <col min="10267" max="10274" width="3.125" style="62" customWidth="1"/>
    <col min="10275" max="10496" width="3.625" style="62"/>
    <col min="10497" max="10503" width="2.75" style="62" customWidth="1"/>
    <col min="10504" max="10505" width="2.125" style="62" customWidth="1"/>
    <col min="10506" max="10506" width="1.875" style="62" customWidth="1"/>
    <col min="10507" max="10512" width="4.625" style="62" customWidth="1"/>
    <col min="10513" max="10521" width="3.125" style="62" customWidth="1"/>
    <col min="10522" max="10522" width="3.5" style="62" customWidth="1"/>
    <col min="10523" max="10530" width="3.125" style="62" customWidth="1"/>
    <col min="10531" max="10752" width="3.625" style="62"/>
    <col min="10753" max="10759" width="2.75" style="62" customWidth="1"/>
    <col min="10760" max="10761" width="2.125" style="62" customWidth="1"/>
    <col min="10762" max="10762" width="1.875" style="62" customWidth="1"/>
    <col min="10763" max="10768" width="4.625" style="62" customWidth="1"/>
    <col min="10769" max="10777" width="3.125" style="62" customWidth="1"/>
    <col min="10778" max="10778" width="3.5" style="62" customWidth="1"/>
    <col min="10779" max="10786" width="3.125" style="62" customWidth="1"/>
    <col min="10787" max="11008" width="3.625" style="62"/>
    <col min="11009" max="11015" width="2.75" style="62" customWidth="1"/>
    <col min="11016" max="11017" width="2.125" style="62" customWidth="1"/>
    <col min="11018" max="11018" width="1.875" style="62" customWidth="1"/>
    <col min="11019" max="11024" width="4.625" style="62" customWidth="1"/>
    <col min="11025" max="11033" width="3.125" style="62" customWidth="1"/>
    <col min="11034" max="11034" width="3.5" style="62" customWidth="1"/>
    <col min="11035" max="11042" width="3.125" style="62" customWidth="1"/>
    <col min="11043" max="11264" width="3.625" style="62"/>
    <col min="11265" max="11271" width="2.75" style="62" customWidth="1"/>
    <col min="11272" max="11273" width="2.125" style="62" customWidth="1"/>
    <col min="11274" max="11274" width="1.875" style="62" customWidth="1"/>
    <col min="11275" max="11280" width="4.625" style="62" customWidth="1"/>
    <col min="11281" max="11289" width="3.125" style="62" customWidth="1"/>
    <col min="11290" max="11290" width="3.5" style="62" customWidth="1"/>
    <col min="11291" max="11298" width="3.125" style="62" customWidth="1"/>
    <col min="11299" max="11520" width="3.625" style="62"/>
    <col min="11521" max="11527" width="2.75" style="62" customWidth="1"/>
    <col min="11528" max="11529" width="2.125" style="62" customWidth="1"/>
    <col min="11530" max="11530" width="1.875" style="62" customWidth="1"/>
    <col min="11531" max="11536" width="4.625" style="62" customWidth="1"/>
    <col min="11537" max="11545" width="3.125" style="62" customWidth="1"/>
    <col min="11546" max="11546" width="3.5" style="62" customWidth="1"/>
    <col min="11547" max="11554" width="3.125" style="62" customWidth="1"/>
    <col min="11555" max="11776" width="3.625" style="62"/>
    <col min="11777" max="11783" width="2.75" style="62" customWidth="1"/>
    <col min="11784" max="11785" width="2.125" style="62" customWidth="1"/>
    <col min="11786" max="11786" width="1.875" style="62" customWidth="1"/>
    <col min="11787" max="11792" width="4.625" style="62" customWidth="1"/>
    <col min="11793" max="11801" width="3.125" style="62" customWidth="1"/>
    <col min="11802" max="11802" width="3.5" style="62" customWidth="1"/>
    <col min="11803" max="11810" width="3.125" style="62" customWidth="1"/>
    <col min="11811" max="12032" width="3.625" style="62"/>
    <col min="12033" max="12039" width="2.75" style="62" customWidth="1"/>
    <col min="12040" max="12041" width="2.125" style="62" customWidth="1"/>
    <col min="12042" max="12042" width="1.875" style="62" customWidth="1"/>
    <col min="12043" max="12048" width="4.625" style="62" customWidth="1"/>
    <col min="12049" max="12057" width="3.125" style="62" customWidth="1"/>
    <col min="12058" max="12058" width="3.5" style="62" customWidth="1"/>
    <col min="12059" max="12066" width="3.125" style="62" customWidth="1"/>
    <col min="12067" max="12288" width="3.625" style="62"/>
    <col min="12289" max="12295" width="2.75" style="62" customWidth="1"/>
    <col min="12296" max="12297" width="2.125" style="62" customWidth="1"/>
    <col min="12298" max="12298" width="1.875" style="62" customWidth="1"/>
    <col min="12299" max="12304" width="4.625" style="62" customWidth="1"/>
    <col min="12305" max="12313" width="3.125" style="62" customWidth="1"/>
    <col min="12314" max="12314" width="3.5" style="62" customWidth="1"/>
    <col min="12315" max="12322" width="3.125" style="62" customWidth="1"/>
    <col min="12323" max="12544" width="3.625" style="62"/>
    <col min="12545" max="12551" width="2.75" style="62" customWidth="1"/>
    <col min="12552" max="12553" width="2.125" style="62" customWidth="1"/>
    <col min="12554" max="12554" width="1.875" style="62" customWidth="1"/>
    <col min="12555" max="12560" width="4.625" style="62" customWidth="1"/>
    <col min="12561" max="12569" width="3.125" style="62" customWidth="1"/>
    <col min="12570" max="12570" width="3.5" style="62" customWidth="1"/>
    <col min="12571" max="12578" width="3.125" style="62" customWidth="1"/>
    <col min="12579" max="12800" width="3.625" style="62"/>
    <col min="12801" max="12807" width="2.75" style="62" customWidth="1"/>
    <col min="12808" max="12809" width="2.125" style="62" customWidth="1"/>
    <col min="12810" max="12810" width="1.875" style="62" customWidth="1"/>
    <col min="12811" max="12816" width="4.625" style="62" customWidth="1"/>
    <col min="12817" max="12825" width="3.125" style="62" customWidth="1"/>
    <col min="12826" max="12826" width="3.5" style="62" customWidth="1"/>
    <col min="12827" max="12834" width="3.125" style="62" customWidth="1"/>
    <col min="12835" max="13056" width="3.625" style="62"/>
    <col min="13057" max="13063" width="2.75" style="62" customWidth="1"/>
    <col min="13064" max="13065" width="2.125" style="62" customWidth="1"/>
    <col min="13066" max="13066" width="1.875" style="62" customWidth="1"/>
    <col min="13067" max="13072" width="4.625" style="62" customWidth="1"/>
    <col min="13073" max="13081" width="3.125" style="62" customWidth="1"/>
    <col min="13082" max="13082" width="3.5" style="62" customWidth="1"/>
    <col min="13083" max="13090" width="3.125" style="62" customWidth="1"/>
    <col min="13091" max="13312" width="3.625" style="62"/>
    <col min="13313" max="13319" width="2.75" style="62" customWidth="1"/>
    <col min="13320" max="13321" width="2.125" style="62" customWidth="1"/>
    <col min="13322" max="13322" width="1.875" style="62" customWidth="1"/>
    <col min="13323" max="13328" width="4.625" style="62" customWidth="1"/>
    <col min="13329" max="13337" width="3.125" style="62" customWidth="1"/>
    <col min="13338" max="13338" width="3.5" style="62" customWidth="1"/>
    <col min="13339" max="13346" width="3.125" style="62" customWidth="1"/>
    <col min="13347" max="13568" width="3.625" style="62"/>
    <col min="13569" max="13575" width="2.75" style="62" customWidth="1"/>
    <col min="13576" max="13577" width="2.125" style="62" customWidth="1"/>
    <col min="13578" max="13578" width="1.875" style="62" customWidth="1"/>
    <col min="13579" max="13584" width="4.625" style="62" customWidth="1"/>
    <col min="13585" max="13593" width="3.125" style="62" customWidth="1"/>
    <col min="13594" max="13594" width="3.5" style="62" customWidth="1"/>
    <col min="13595" max="13602" width="3.125" style="62" customWidth="1"/>
    <col min="13603" max="13824" width="3.625" style="62"/>
    <col min="13825" max="13831" width="2.75" style="62" customWidth="1"/>
    <col min="13832" max="13833" width="2.125" style="62" customWidth="1"/>
    <col min="13834" max="13834" width="1.875" style="62" customWidth="1"/>
    <col min="13835" max="13840" width="4.625" style="62" customWidth="1"/>
    <col min="13841" max="13849" width="3.125" style="62" customWidth="1"/>
    <col min="13850" max="13850" width="3.5" style="62" customWidth="1"/>
    <col min="13851" max="13858" width="3.125" style="62" customWidth="1"/>
    <col min="13859" max="14080" width="3.625" style="62"/>
    <col min="14081" max="14087" width="2.75" style="62" customWidth="1"/>
    <col min="14088" max="14089" width="2.125" style="62" customWidth="1"/>
    <col min="14090" max="14090" width="1.875" style="62" customWidth="1"/>
    <col min="14091" max="14096" width="4.625" style="62" customWidth="1"/>
    <col min="14097" max="14105" width="3.125" style="62" customWidth="1"/>
    <col min="14106" max="14106" width="3.5" style="62" customWidth="1"/>
    <col min="14107" max="14114" width="3.125" style="62" customWidth="1"/>
    <col min="14115" max="14336" width="3.625" style="62"/>
    <col min="14337" max="14343" width="2.75" style="62" customWidth="1"/>
    <col min="14344" max="14345" width="2.125" style="62" customWidth="1"/>
    <col min="14346" max="14346" width="1.875" style="62" customWidth="1"/>
    <col min="14347" max="14352" width="4.625" style="62" customWidth="1"/>
    <col min="14353" max="14361" width="3.125" style="62" customWidth="1"/>
    <col min="14362" max="14362" width="3.5" style="62" customWidth="1"/>
    <col min="14363" max="14370" width="3.125" style="62" customWidth="1"/>
    <col min="14371" max="14592" width="3.625" style="62"/>
    <col min="14593" max="14599" width="2.75" style="62" customWidth="1"/>
    <col min="14600" max="14601" width="2.125" style="62" customWidth="1"/>
    <col min="14602" max="14602" width="1.875" style="62" customWidth="1"/>
    <col min="14603" max="14608" width="4.625" style="62" customWidth="1"/>
    <col min="14609" max="14617" width="3.125" style="62" customWidth="1"/>
    <col min="14618" max="14618" width="3.5" style="62" customWidth="1"/>
    <col min="14619" max="14626" width="3.125" style="62" customWidth="1"/>
    <col min="14627" max="14848" width="3.625" style="62"/>
    <col min="14849" max="14855" width="2.75" style="62" customWidth="1"/>
    <col min="14856" max="14857" width="2.125" style="62" customWidth="1"/>
    <col min="14858" max="14858" width="1.875" style="62" customWidth="1"/>
    <col min="14859" max="14864" width="4.625" style="62" customWidth="1"/>
    <col min="14865" max="14873" width="3.125" style="62" customWidth="1"/>
    <col min="14874" max="14874" width="3.5" style="62" customWidth="1"/>
    <col min="14875" max="14882" width="3.125" style="62" customWidth="1"/>
    <col min="14883" max="15104" width="3.625" style="62"/>
    <col min="15105" max="15111" width="2.75" style="62" customWidth="1"/>
    <col min="15112" max="15113" width="2.125" style="62" customWidth="1"/>
    <col min="15114" max="15114" width="1.875" style="62" customWidth="1"/>
    <col min="15115" max="15120" width="4.625" style="62" customWidth="1"/>
    <col min="15121" max="15129" width="3.125" style="62" customWidth="1"/>
    <col min="15130" max="15130" width="3.5" style="62" customWidth="1"/>
    <col min="15131" max="15138" width="3.125" style="62" customWidth="1"/>
    <col min="15139" max="15360" width="3.625" style="62"/>
    <col min="15361" max="15367" width="2.75" style="62" customWidth="1"/>
    <col min="15368" max="15369" width="2.125" style="62" customWidth="1"/>
    <col min="15370" max="15370" width="1.875" style="62" customWidth="1"/>
    <col min="15371" max="15376" width="4.625" style="62" customWidth="1"/>
    <col min="15377" max="15385" width="3.125" style="62" customWidth="1"/>
    <col min="15386" max="15386" width="3.5" style="62" customWidth="1"/>
    <col min="15387" max="15394" width="3.125" style="62" customWidth="1"/>
    <col min="15395" max="15616" width="3.625" style="62"/>
    <col min="15617" max="15623" width="2.75" style="62" customWidth="1"/>
    <col min="15624" max="15625" width="2.125" style="62" customWidth="1"/>
    <col min="15626" max="15626" width="1.875" style="62" customWidth="1"/>
    <col min="15627" max="15632" width="4.625" style="62" customWidth="1"/>
    <col min="15633" max="15641" width="3.125" style="62" customWidth="1"/>
    <col min="15642" max="15642" width="3.5" style="62" customWidth="1"/>
    <col min="15643" max="15650" width="3.125" style="62" customWidth="1"/>
    <col min="15651" max="15872" width="3.625" style="62"/>
    <col min="15873" max="15879" width="2.75" style="62" customWidth="1"/>
    <col min="15880" max="15881" width="2.125" style="62" customWidth="1"/>
    <col min="15882" max="15882" width="1.875" style="62" customWidth="1"/>
    <col min="15883" max="15888" width="4.625" style="62" customWidth="1"/>
    <col min="15889" max="15897" width="3.125" style="62" customWidth="1"/>
    <col min="15898" max="15898" width="3.5" style="62" customWidth="1"/>
    <col min="15899" max="15906" width="3.125" style="62" customWidth="1"/>
    <col min="15907" max="16128" width="3.625" style="62"/>
    <col min="16129" max="16135" width="2.75" style="62" customWidth="1"/>
    <col min="16136" max="16137" width="2.125" style="62" customWidth="1"/>
    <col min="16138" max="16138" width="1.875" style="62" customWidth="1"/>
    <col min="16139" max="16144" width="4.625" style="62" customWidth="1"/>
    <col min="16145" max="16153" width="3.125" style="62" customWidth="1"/>
    <col min="16154" max="16154" width="3.5" style="62" customWidth="1"/>
    <col min="16155" max="16162" width="3.125" style="62" customWidth="1"/>
    <col min="16163" max="16384" width="3.625" style="62"/>
  </cols>
  <sheetData>
    <row r="1" spans="1:44" ht="30" customHeight="1" x14ac:dyDescent="0.15">
      <c r="A1" s="140" t="s">
        <v>264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78"/>
      <c r="AJ1" s="179"/>
      <c r="AK1" s="179"/>
      <c r="AL1" s="179"/>
      <c r="AM1" s="179"/>
      <c r="AN1" s="179"/>
      <c r="AO1" s="179"/>
      <c r="AP1" s="179"/>
      <c r="AQ1" s="179"/>
      <c r="AR1" s="179"/>
    </row>
    <row r="2" spans="1:44" ht="29.25" customHeight="1" thickBot="1" x14ac:dyDescent="0.2">
      <c r="A2" s="180" t="s">
        <v>1</v>
      </c>
      <c r="B2" s="180"/>
      <c r="C2" s="180"/>
      <c r="D2" s="180"/>
      <c r="E2" s="180"/>
    </row>
    <row r="3" spans="1:44" ht="23.1" customHeight="1" x14ac:dyDescent="0.15">
      <c r="A3" s="126" t="s">
        <v>222</v>
      </c>
      <c r="B3" s="173"/>
      <c r="C3" s="173"/>
      <c r="D3" s="173"/>
      <c r="E3" s="173"/>
      <c r="F3" s="173"/>
      <c r="G3" s="173"/>
      <c r="H3" s="173"/>
      <c r="I3" s="173" t="s">
        <v>91</v>
      </c>
      <c r="J3" s="173"/>
      <c r="K3" s="173"/>
      <c r="L3" s="173"/>
      <c r="M3" s="173"/>
      <c r="N3" s="173"/>
      <c r="O3" s="173"/>
      <c r="P3" s="176"/>
      <c r="Q3" s="159" t="s">
        <v>2</v>
      </c>
      <c r="R3" s="160"/>
      <c r="S3" s="160"/>
      <c r="T3" s="160"/>
      <c r="U3" s="160"/>
      <c r="V3" s="160"/>
      <c r="W3" s="125"/>
      <c r="X3" s="125"/>
      <c r="Y3" s="125"/>
      <c r="Z3" s="125"/>
      <c r="AA3" s="125"/>
      <c r="AB3" s="125"/>
      <c r="AC3" s="160"/>
      <c r="AD3" s="160"/>
      <c r="AE3" s="160"/>
      <c r="AF3" s="160"/>
      <c r="AG3" s="160"/>
      <c r="AH3" s="160"/>
    </row>
    <row r="4" spans="1:44" ht="23.1" customHeight="1" x14ac:dyDescent="0.15">
      <c r="A4" s="174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7"/>
      <c r="Q4" s="161" t="s">
        <v>265</v>
      </c>
      <c r="R4" s="162"/>
      <c r="S4" s="162"/>
      <c r="T4" s="162"/>
      <c r="U4" s="162"/>
      <c r="V4" s="181"/>
      <c r="W4" s="156" t="s">
        <v>266</v>
      </c>
      <c r="X4" s="156"/>
      <c r="Y4" s="156"/>
      <c r="Z4" s="156"/>
      <c r="AA4" s="156"/>
      <c r="AB4" s="153"/>
      <c r="AC4" s="162" t="s">
        <v>267</v>
      </c>
      <c r="AD4" s="162"/>
      <c r="AE4" s="162"/>
      <c r="AF4" s="162"/>
      <c r="AG4" s="162"/>
      <c r="AH4" s="181"/>
    </row>
    <row r="5" spans="1:44" ht="19.5" customHeight="1" x14ac:dyDescent="0.15">
      <c r="Q5" s="10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</row>
    <row r="6" spans="1:44" ht="10.5" customHeight="1" x14ac:dyDescent="0.15">
      <c r="J6" s="167" t="s">
        <v>3</v>
      </c>
      <c r="K6" s="167"/>
      <c r="L6" s="167"/>
      <c r="M6" s="167"/>
      <c r="N6" s="167"/>
      <c r="O6" s="167"/>
      <c r="P6" s="49"/>
      <c r="Q6" s="114">
        <f>SUM(Q8:V17)</f>
        <v>34125037</v>
      </c>
      <c r="R6" s="100"/>
      <c r="S6" s="100"/>
      <c r="T6" s="100"/>
      <c r="U6" s="100"/>
      <c r="V6" s="100"/>
      <c r="W6" s="100">
        <f>SUM(W8:AB17)</f>
        <v>34809306</v>
      </c>
      <c r="X6" s="100"/>
      <c r="Y6" s="100"/>
      <c r="Z6" s="100"/>
      <c r="AA6" s="100"/>
      <c r="AB6" s="100"/>
      <c r="AC6" s="100">
        <f>SUM(AC8:AH17)</f>
        <v>34858428</v>
      </c>
      <c r="AD6" s="100"/>
      <c r="AE6" s="100"/>
      <c r="AF6" s="100"/>
      <c r="AG6" s="100"/>
      <c r="AH6" s="100"/>
    </row>
    <row r="7" spans="1:44" ht="17.25" customHeight="1" x14ac:dyDescent="0.15">
      <c r="A7" s="172" t="s">
        <v>268</v>
      </c>
      <c r="B7" s="172"/>
      <c r="C7" s="172"/>
      <c r="D7" s="172"/>
      <c r="E7" s="172"/>
      <c r="F7" s="172"/>
      <c r="G7" s="172"/>
      <c r="I7" s="67"/>
      <c r="J7" s="167"/>
      <c r="K7" s="167"/>
      <c r="L7" s="167"/>
      <c r="M7" s="167"/>
      <c r="N7" s="167"/>
      <c r="O7" s="167"/>
      <c r="P7" s="9"/>
      <c r="Q7" s="114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</row>
    <row r="8" spans="1:44" ht="26.25" customHeight="1" x14ac:dyDescent="0.15">
      <c r="A8" s="172"/>
      <c r="B8" s="172"/>
      <c r="C8" s="172"/>
      <c r="D8" s="172"/>
      <c r="E8" s="172"/>
      <c r="F8" s="172"/>
      <c r="G8" s="172"/>
      <c r="I8" s="10"/>
      <c r="K8" s="168" t="s">
        <v>167</v>
      </c>
      <c r="L8" s="168"/>
      <c r="M8" s="168"/>
      <c r="N8" s="168"/>
      <c r="O8" s="168"/>
      <c r="P8" s="169"/>
      <c r="Q8" s="107">
        <v>21917378</v>
      </c>
      <c r="R8" s="99"/>
      <c r="S8" s="99"/>
      <c r="T8" s="99"/>
      <c r="U8" s="99"/>
      <c r="V8" s="99"/>
      <c r="W8" s="99">
        <v>23241596</v>
      </c>
      <c r="X8" s="99"/>
      <c r="Y8" s="99"/>
      <c r="Z8" s="99"/>
      <c r="AA8" s="99"/>
      <c r="AB8" s="99"/>
      <c r="AC8" s="99">
        <v>23490460</v>
      </c>
      <c r="AD8" s="99"/>
      <c r="AE8" s="99"/>
      <c r="AF8" s="99"/>
      <c r="AG8" s="99"/>
      <c r="AH8" s="99"/>
    </row>
    <row r="9" spans="1:44" ht="26.25" customHeight="1" x14ac:dyDescent="0.15">
      <c r="A9" s="172"/>
      <c r="B9" s="172"/>
      <c r="C9" s="172"/>
      <c r="D9" s="172"/>
      <c r="E9" s="172"/>
      <c r="F9" s="172"/>
      <c r="G9" s="172"/>
      <c r="I9" s="10"/>
      <c r="K9" s="168" t="s">
        <v>193</v>
      </c>
      <c r="L9" s="168"/>
      <c r="M9" s="168"/>
      <c r="N9" s="168"/>
      <c r="O9" s="168"/>
      <c r="P9" s="169"/>
      <c r="Q9" s="107">
        <v>958739</v>
      </c>
      <c r="R9" s="99"/>
      <c r="S9" s="99"/>
      <c r="T9" s="99"/>
      <c r="U9" s="99"/>
      <c r="V9" s="99"/>
      <c r="W9" s="99">
        <v>795446</v>
      </c>
      <c r="X9" s="99"/>
      <c r="Y9" s="99"/>
      <c r="Z9" s="99"/>
      <c r="AA9" s="99"/>
      <c r="AB9" s="99"/>
      <c r="AC9" s="99">
        <v>648614</v>
      </c>
      <c r="AD9" s="99"/>
      <c r="AE9" s="99"/>
      <c r="AF9" s="99"/>
      <c r="AG9" s="99"/>
      <c r="AH9" s="99"/>
    </row>
    <row r="10" spans="1:44" ht="26.25" customHeight="1" x14ac:dyDescent="0.15">
      <c r="A10" s="172"/>
      <c r="B10" s="172"/>
      <c r="C10" s="172"/>
      <c r="D10" s="172"/>
      <c r="E10" s="172"/>
      <c r="F10" s="172"/>
      <c r="G10" s="172"/>
      <c r="I10" s="10"/>
      <c r="K10" s="168" t="s">
        <v>194</v>
      </c>
      <c r="L10" s="168"/>
      <c r="M10" s="168"/>
      <c r="N10" s="168"/>
      <c r="O10" s="168"/>
      <c r="P10" s="169"/>
      <c r="Q10" s="107">
        <v>273377</v>
      </c>
      <c r="R10" s="99"/>
      <c r="S10" s="99"/>
      <c r="T10" s="99"/>
      <c r="U10" s="99"/>
      <c r="V10" s="99"/>
      <c r="W10" s="99">
        <v>232970</v>
      </c>
      <c r="X10" s="146"/>
      <c r="Y10" s="146"/>
      <c r="Z10" s="146"/>
      <c r="AA10" s="146"/>
      <c r="AB10" s="146"/>
      <c r="AC10" s="99">
        <v>192972</v>
      </c>
      <c r="AD10" s="146"/>
      <c r="AE10" s="146"/>
      <c r="AF10" s="146"/>
      <c r="AG10" s="146"/>
      <c r="AH10" s="146"/>
    </row>
    <row r="11" spans="1:44" ht="26.25" customHeight="1" x14ac:dyDescent="0.15">
      <c r="A11" s="172"/>
      <c r="B11" s="172"/>
      <c r="C11" s="172"/>
      <c r="D11" s="172"/>
      <c r="E11" s="172"/>
      <c r="F11" s="172"/>
      <c r="G11" s="172"/>
      <c r="I11" s="10"/>
      <c r="K11" s="170" t="s">
        <v>209</v>
      </c>
      <c r="L11" s="170"/>
      <c r="M11" s="170"/>
      <c r="N11" s="170"/>
      <c r="O11" s="170"/>
      <c r="P11" s="171"/>
      <c r="Q11" s="107">
        <v>5635297</v>
      </c>
      <c r="R11" s="99"/>
      <c r="S11" s="99"/>
      <c r="T11" s="99"/>
      <c r="U11" s="99"/>
      <c r="V11" s="99"/>
      <c r="W11" s="99">
        <v>5462664</v>
      </c>
      <c r="X11" s="99"/>
      <c r="Y11" s="99"/>
      <c r="Z11" s="99"/>
      <c r="AA11" s="99"/>
      <c r="AB11" s="99"/>
      <c r="AC11" s="99">
        <v>5241746</v>
      </c>
      <c r="AD11" s="99"/>
      <c r="AE11" s="99"/>
      <c r="AF11" s="99"/>
      <c r="AG11" s="99"/>
      <c r="AH11" s="99"/>
    </row>
    <row r="12" spans="1:44" ht="26.25" customHeight="1" x14ac:dyDescent="0.15">
      <c r="A12" s="172"/>
      <c r="B12" s="172"/>
      <c r="C12" s="172"/>
      <c r="D12" s="172"/>
      <c r="E12" s="172"/>
      <c r="F12" s="172"/>
      <c r="G12" s="172"/>
      <c r="I12" s="10"/>
      <c r="K12" s="168" t="s">
        <v>168</v>
      </c>
      <c r="L12" s="168"/>
      <c r="M12" s="168"/>
      <c r="N12" s="168"/>
      <c r="O12" s="168"/>
      <c r="P12" s="169"/>
      <c r="Q12" s="107">
        <v>69191</v>
      </c>
      <c r="R12" s="99"/>
      <c r="S12" s="99"/>
      <c r="T12" s="99"/>
      <c r="U12" s="99"/>
      <c r="V12" s="99"/>
      <c r="W12" s="99">
        <v>49198</v>
      </c>
      <c r="X12" s="99"/>
      <c r="Y12" s="99"/>
      <c r="Z12" s="99"/>
      <c r="AA12" s="99"/>
      <c r="AB12" s="99"/>
      <c r="AC12" s="99">
        <v>31728</v>
      </c>
      <c r="AD12" s="99"/>
      <c r="AE12" s="99"/>
      <c r="AF12" s="99"/>
      <c r="AG12" s="99"/>
      <c r="AH12" s="99"/>
    </row>
    <row r="13" spans="1:44" ht="26.25" customHeight="1" x14ac:dyDescent="0.15">
      <c r="A13" s="172"/>
      <c r="B13" s="172"/>
      <c r="C13" s="172"/>
      <c r="D13" s="172"/>
      <c r="E13" s="172"/>
      <c r="F13" s="172"/>
      <c r="G13" s="172"/>
      <c r="I13" s="10"/>
      <c r="K13" s="168" t="s">
        <v>169</v>
      </c>
      <c r="L13" s="168"/>
      <c r="M13" s="168"/>
      <c r="N13" s="168"/>
      <c r="O13" s="168"/>
      <c r="P13" s="169"/>
      <c r="Q13" s="107">
        <v>3243772</v>
      </c>
      <c r="R13" s="99"/>
      <c r="S13" s="99"/>
      <c r="T13" s="99"/>
      <c r="U13" s="99"/>
      <c r="V13" s="99"/>
      <c r="W13" s="99">
        <v>2554252</v>
      </c>
      <c r="X13" s="99"/>
      <c r="Y13" s="99"/>
      <c r="Z13" s="99"/>
      <c r="AA13" s="99"/>
      <c r="AB13" s="99"/>
      <c r="AC13" s="99">
        <v>2505449</v>
      </c>
      <c r="AD13" s="99"/>
      <c r="AE13" s="99"/>
      <c r="AF13" s="99"/>
      <c r="AG13" s="99"/>
      <c r="AH13" s="99"/>
    </row>
    <row r="14" spans="1:44" ht="26.25" customHeight="1" x14ac:dyDescent="0.15">
      <c r="A14" s="172"/>
      <c r="B14" s="172"/>
      <c r="C14" s="172"/>
      <c r="D14" s="172"/>
      <c r="E14" s="172"/>
      <c r="F14" s="172"/>
      <c r="G14" s="172"/>
      <c r="I14" s="10"/>
      <c r="K14" s="168" t="s">
        <v>170</v>
      </c>
      <c r="L14" s="168"/>
      <c r="M14" s="168"/>
      <c r="N14" s="168"/>
      <c r="O14" s="168"/>
      <c r="P14" s="169"/>
      <c r="Q14" s="107">
        <v>1601690</v>
      </c>
      <c r="R14" s="99"/>
      <c r="S14" s="99"/>
      <c r="T14" s="99"/>
      <c r="U14" s="99"/>
      <c r="V14" s="99"/>
      <c r="W14" s="99">
        <v>2243160</v>
      </c>
      <c r="X14" s="99"/>
      <c r="Y14" s="99"/>
      <c r="Z14" s="99"/>
      <c r="AA14" s="99"/>
      <c r="AB14" s="99"/>
      <c r="AC14" s="99">
        <v>2503800</v>
      </c>
      <c r="AD14" s="99"/>
      <c r="AE14" s="99"/>
      <c r="AF14" s="99"/>
      <c r="AG14" s="99"/>
      <c r="AH14" s="99"/>
    </row>
    <row r="15" spans="1:44" ht="26.25" customHeight="1" x14ac:dyDescent="0.15">
      <c r="A15" s="172"/>
      <c r="B15" s="172"/>
      <c r="C15" s="172"/>
      <c r="D15" s="172"/>
      <c r="E15" s="172"/>
      <c r="F15" s="172"/>
      <c r="G15" s="172"/>
      <c r="I15" s="10"/>
      <c r="K15" s="168" t="s">
        <v>171</v>
      </c>
      <c r="L15" s="168"/>
      <c r="M15" s="168"/>
      <c r="N15" s="168"/>
      <c r="O15" s="168"/>
      <c r="P15" s="169"/>
      <c r="Q15" s="107">
        <v>425593</v>
      </c>
      <c r="R15" s="99"/>
      <c r="S15" s="99"/>
      <c r="T15" s="99"/>
      <c r="U15" s="99"/>
      <c r="V15" s="99"/>
      <c r="W15" s="99">
        <v>230020</v>
      </c>
      <c r="X15" s="99"/>
      <c r="Y15" s="99"/>
      <c r="Z15" s="99"/>
      <c r="AA15" s="99"/>
      <c r="AB15" s="99"/>
      <c r="AC15" s="99">
        <v>243659</v>
      </c>
      <c r="AD15" s="99"/>
      <c r="AE15" s="99"/>
      <c r="AF15" s="99"/>
      <c r="AG15" s="99"/>
      <c r="AH15" s="99"/>
    </row>
    <row r="16" spans="1:44" ht="10.5" customHeight="1" x14ac:dyDescent="0.15">
      <c r="A16" s="172"/>
      <c r="B16" s="172"/>
      <c r="C16" s="172"/>
      <c r="D16" s="172"/>
      <c r="E16" s="172"/>
      <c r="F16" s="172"/>
      <c r="G16" s="172"/>
      <c r="H16" s="66"/>
      <c r="I16" s="36"/>
      <c r="K16" s="168" t="s">
        <v>172</v>
      </c>
      <c r="L16" s="168"/>
      <c r="M16" s="168"/>
      <c r="N16" s="168"/>
      <c r="O16" s="168"/>
      <c r="P16" s="169"/>
      <c r="Q16" s="107" t="s">
        <v>269</v>
      </c>
      <c r="R16" s="99"/>
      <c r="S16" s="99"/>
      <c r="T16" s="99"/>
      <c r="U16" s="99"/>
      <c r="V16" s="99"/>
      <c r="W16" s="99" t="s">
        <v>269</v>
      </c>
      <c r="X16" s="99"/>
      <c r="Y16" s="99"/>
      <c r="Z16" s="99"/>
      <c r="AA16" s="99"/>
      <c r="AB16" s="99"/>
      <c r="AC16" s="99" t="s">
        <v>198</v>
      </c>
      <c r="AD16" s="99"/>
      <c r="AE16" s="99"/>
      <c r="AF16" s="99"/>
      <c r="AG16" s="99"/>
      <c r="AH16" s="99"/>
    </row>
    <row r="17" spans="1:34" ht="16.5" customHeight="1" x14ac:dyDescent="0.15">
      <c r="A17" s="11"/>
      <c r="B17" s="11"/>
      <c r="C17" s="11"/>
      <c r="D17" s="11"/>
      <c r="E17" s="11"/>
      <c r="F17" s="11"/>
      <c r="G17" s="11"/>
      <c r="H17" s="65"/>
      <c r="K17" s="168"/>
      <c r="L17" s="168"/>
      <c r="M17" s="168"/>
      <c r="N17" s="168"/>
      <c r="O17" s="168"/>
      <c r="P17" s="169"/>
      <c r="Q17" s="107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</row>
    <row r="18" spans="1:34" ht="10.5" customHeight="1" x14ac:dyDescent="0.15">
      <c r="Q18" s="107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1:34" ht="10.5" customHeight="1" x14ac:dyDescent="0.15">
      <c r="Q19" s="107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</row>
    <row r="20" spans="1:34" ht="10.5" customHeight="1" x14ac:dyDescent="0.15">
      <c r="J20" s="167" t="s">
        <v>3</v>
      </c>
      <c r="K20" s="167"/>
      <c r="L20" s="167"/>
      <c r="M20" s="167"/>
      <c r="N20" s="167"/>
      <c r="O20" s="167"/>
      <c r="P20" s="49"/>
      <c r="Q20" s="114">
        <f>SUM(Q22:V29)</f>
        <v>9805448</v>
      </c>
      <c r="R20" s="100"/>
      <c r="S20" s="100"/>
      <c r="T20" s="100"/>
      <c r="U20" s="100"/>
      <c r="V20" s="100"/>
      <c r="W20" s="100">
        <f>SUM(W22:AB28)</f>
        <v>9746674</v>
      </c>
      <c r="X20" s="100"/>
      <c r="Y20" s="100"/>
      <c r="Z20" s="100"/>
      <c r="AA20" s="100"/>
      <c r="AB20" s="100"/>
      <c r="AC20" s="100">
        <f>SUM(AC22:AH28)</f>
        <v>9543862</v>
      </c>
      <c r="AD20" s="100"/>
      <c r="AE20" s="100"/>
      <c r="AF20" s="100"/>
      <c r="AG20" s="100"/>
      <c r="AH20" s="100"/>
    </row>
    <row r="21" spans="1:34" ht="17.25" customHeight="1" x14ac:dyDescent="0.15">
      <c r="A21" s="166" t="s">
        <v>56</v>
      </c>
      <c r="B21" s="166"/>
      <c r="C21" s="166"/>
      <c r="D21" s="166"/>
      <c r="E21" s="166"/>
      <c r="F21" s="166"/>
      <c r="G21" s="166"/>
      <c r="I21" s="67"/>
      <c r="J21" s="167"/>
      <c r="K21" s="167"/>
      <c r="L21" s="167"/>
      <c r="M21" s="167"/>
      <c r="N21" s="167"/>
      <c r="O21" s="167"/>
      <c r="P21" s="9"/>
      <c r="Q21" s="114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</row>
    <row r="22" spans="1:34" ht="28.5" customHeight="1" x14ac:dyDescent="0.15">
      <c r="A22" s="166"/>
      <c r="B22" s="166"/>
      <c r="C22" s="166"/>
      <c r="D22" s="166"/>
      <c r="E22" s="166"/>
      <c r="F22" s="166"/>
      <c r="G22" s="166"/>
      <c r="I22" s="10"/>
      <c r="K22" s="166" t="s">
        <v>167</v>
      </c>
      <c r="L22" s="166"/>
      <c r="M22" s="166"/>
      <c r="N22" s="166"/>
      <c r="O22" s="166"/>
      <c r="P22" s="129"/>
      <c r="Q22" s="107">
        <v>3758437</v>
      </c>
      <c r="R22" s="99"/>
      <c r="S22" s="99"/>
      <c r="T22" s="99"/>
      <c r="U22" s="99"/>
      <c r="V22" s="99"/>
      <c r="W22" s="99">
        <v>3871141</v>
      </c>
      <c r="X22" s="99"/>
      <c r="Y22" s="99"/>
      <c r="Z22" s="99"/>
      <c r="AA22" s="99"/>
      <c r="AB22" s="99"/>
      <c r="AC22" s="99">
        <v>4043310</v>
      </c>
      <c r="AD22" s="99"/>
      <c r="AE22" s="99"/>
      <c r="AF22" s="99"/>
      <c r="AG22" s="99"/>
      <c r="AH22" s="99"/>
    </row>
    <row r="23" spans="1:34" ht="27.75" customHeight="1" x14ac:dyDescent="0.15">
      <c r="A23" s="166"/>
      <c r="B23" s="166"/>
      <c r="C23" s="166"/>
      <c r="D23" s="166"/>
      <c r="E23" s="166"/>
      <c r="F23" s="166"/>
      <c r="G23" s="166"/>
      <c r="I23" s="10"/>
      <c r="K23" s="170" t="s">
        <v>209</v>
      </c>
      <c r="L23" s="170"/>
      <c r="M23" s="170"/>
      <c r="N23" s="170"/>
      <c r="O23" s="170"/>
      <c r="P23" s="171"/>
      <c r="Q23" s="107">
        <v>4953314</v>
      </c>
      <c r="R23" s="99"/>
      <c r="S23" s="99"/>
      <c r="T23" s="99"/>
      <c r="U23" s="99"/>
      <c r="V23" s="99"/>
      <c r="W23" s="99">
        <v>4661741</v>
      </c>
      <c r="X23" s="99"/>
      <c r="Y23" s="99"/>
      <c r="Z23" s="99"/>
      <c r="AA23" s="99"/>
      <c r="AB23" s="99"/>
      <c r="AC23" s="99">
        <v>4357214</v>
      </c>
      <c r="AD23" s="99"/>
      <c r="AE23" s="99"/>
      <c r="AF23" s="99"/>
      <c r="AG23" s="99"/>
      <c r="AH23" s="99"/>
    </row>
    <row r="24" spans="1:34" ht="12" customHeight="1" x14ac:dyDescent="0.15">
      <c r="A24" s="166"/>
      <c r="B24" s="166"/>
      <c r="C24" s="166"/>
      <c r="D24" s="166"/>
      <c r="E24" s="166"/>
      <c r="F24" s="166"/>
      <c r="G24" s="166"/>
      <c r="I24" s="10"/>
      <c r="K24" s="166" t="s">
        <v>193</v>
      </c>
      <c r="L24" s="166"/>
      <c r="M24" s="166"/>
      <c r="N24" s="166"/>
      <c r="O24" s="166"/>
      <c r="P24" s="129"/>
      <c r="Q24" s="107">
        <v>1012413</v>
      </c>
      <c r="R24" s="99"/>
      <c r="S24" s="99"/>
      <c r="T24" s="99"/>
      <c r="U24" s="99"/>
      <c r="V24" s="99"/>
      <c r="W24" s="99">
        <v>938218</v>
      </c>
      <c r="X24" s="99"/>
      <c r="Y24" s="99"/>
      <c r="Z24" s="99"/>
      <c r="AA24" s="99"/>
      <c r="AB24" s="99"/>
      <c r="AC24" s="99">
        <v>862034</v>
      </c>
      <c r="AD24" s="99"/>
      <c r="AE24" s="99"/>
      <c r="AF24" s="99"/>
      <c r="AG24" s="99"/>
      <c r="AH24" s="99"/>
    </row>
    <row r="25" spans="1:34" ht="16.5" customHeight="1" x14ac:dyDescent="0.15">
      <c r="A25" s="166"/>
      <c r="B25" s="166"/>
      <c r="C25" s="166"/>
      <c r="D25" s="166"/>
      <c r="E25" s="166"/>
      <c r="F25" s="166"/>
      <c r="G25" s="166"/>
      <c r="I25" s="10"/>
      <c r="K25" s="166"/>
      <c r="L25" s="166"/>
      <c r="M25" s="166"/>
      <c r="N25" s="166"/>
      <c r="O25" s="166"/>
      <c r="P25" s="129"/>
      <c r="Q25" s="107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</row>
    <row r="26" spans="1:34" ht="29.25" customHeight="1" x14ac:dyDescent="0.15">
      <c r="A26" s="166"/>
      <c r="B26" s="166"/>
      <c r="C26" s="166"/>
      <c r="D26" s="166"/>
      <c r="E26" s="166"/>
      <c r="F26" s="166"/>
      <c r="G26" s="166"/>
      <c r="I26" s="10"/>
      <c r="K26" s="172" t="s">
        <v>270</v>
      </c>
      <c r="L26" s="166"/>
      <c r="M26" s="166"/>
      <c r="N26" s="166"/>
      <c r="O26" s="166"/>
      <c r="P26" s="129"/>
      <c r="Q26" s="107">
        <v>40928</v>
      </c>
      <c r="R26" s="99"/>
      <c r="S26" s="99"/>
      <c r="T26" s="99"/>
      <c r="U26" s="99"/>
      <c r="V26" s="99"/>
      <c r="W26" s="99">
        <v>36384</v>
      </c>
      <c r="X26" s="146"/>
      <c r="Y26" s="146"/>
      <c r="Z26" s="146"/>
      <c r="AA26" s="146"/>
      <c r="AB26" s="146"/>
      <c r="AC26" s="99">
        <v>31840</v>
      </c>
      <c r="AD26" s="146"/>
      <c r="AE26" s="146"/>
      <c r="AF26" s="146"/>
      <c r="AG26" s="146"/>
      <c r="AH26" s="146"/>
    </row>
    <row r="27" spans="1:34" ht="14.25" customHeight="1" x14ac:dyDescent="0.15">
      <c r="A27" s="166"/>
      <c r="B27" s="166"/>
      <c r="C27" s="166"/>
      <c r="D27" s="166"/>
      <c r="E27" s="166"/>
      <c r="F27" s="166"/>
      <c r="G27" s="166"/>
      <c r="I27" s="36"/>
      <c r="K27" s="166" t="s">
        <v>169</v>
      </c>
      <c r="L27" s="166"/>
      <c r="M27" s="166"/>
      <c r="N27" s="166"/>
      <c r="O27" s="166"/>
      <c r="P27" s="166"/>
      <c r="Q27" s="107">
        <v>40356</v>
      </c>
      <c r="R27" s="99"/>
      <c r="S27" s="99"/>
      <c r="T27" s="99"/>
      <c r="U27" s="99"/>
      <c r="V27" s="99"/>
      <c r="W27" s="99">
        <v>239190</v>
      </c>
      <c r="X27" s="99"/>
      <c r="Y27" s="99"/>
      <c r="Z27" s="99"/>
      <c r="AA27" s="99"/>
      <c r="AB27" s="99"/>
      <c r="AC27" s="99">
        <v>249464</v>
      </c>
      <c r="AD27" s="99"/>
      <c r="AE27" s="99"/>
      <c r="AF27" s="99"/>
      <c r="AG27" s="99"/>
      <c r="AH27" s="99"/>
    </row>
    <row r="28" spans="1:34" ht="17.25" customHeight="1" x14ac:dyDescent="0.15">
      <c r="A28" s="63"/>
      <c r="B28" s="63"/>
      <c r="C28" s="63"/>
      <c r="D28" s="63"/>
      <c r="E28" s="63"/>
      <c r="F28" s="63"/>
      <c r="G28" s="63"/>
      <c r="I28" s="65"/>
      <c r="K28" s="166"/>
      <c r="L28" s="166"/>
      <c r="M28" s="166"/>
      <c r="N28" s="166"/>
      <c r="O28" s="166"/>
      <c r="P28" s="166"/>
      <c r="Q28" s="107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</row>
    <row r="29" spans="1:34" ht="22.5" customHeight="1" x14ac:dyDescent="0.15">
      <c r="Q29" s="10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spans="1:34" ht="21.75" customHeight="1" x14ac:dyDescent="0.15">
      <c r="Q30" s="10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spans="1:34" ht="9.75" customHeight="1" x14ac:dyDescent="0.15">
      <c r="J31" s="167" t="s">
        <v>92</v>
      </c>
      <c r="K31" s="167"/>
      <c r="L31" s="167"/>
      <c r="M31" s="167"/>
      <c r="N31" s="167"/>
      <c r="O31" s="167"/>
      <c r="P31" s="49"/>
      <c r="Q31" s="114">
        <v>3968130</v>
      </c>
      <c r="R31" s="100"/>
      <c r="S31" s="100"/>
      <c r="T31" s="100"/>
      <c r="U31" s="100"/>
      <c r="V31" s="100"/>
      <c r="W31" s="100">
        <v>3751810</v>
      </c>
      <c r="X31" s="100"/>
      <c r="Y31" s="100"/>
      <c r="Z31" s="100"/>
      <c r="AA31" s="100"/>
      <c r="AB31" s="100"/>
      <c r="AC31" s="100">
        <f>SUM(AC33:AH35)</f>
        <v>3544084</v>
      </c>
      <c r="AD31" s="100"/>
      <c r="AE31" s="100"/>
      <c r="AF31" s="100"/>
      <c r="AG31" s="100"/>
      <c r="AH31" s="100"/>
    </row>
    <row r="32" spans="1:34" ht="22.5" customHeight="1" x14ac:dyDescent="0.15">
      <c r="A32" s="166" t="s">
        <v>299</v>
      </c>
      <c r="B32" s="166"/>
      <c r="C32" s="166"/>
      <c r="D32" s="166"/>
      <c r="E32" s="166"/>
      <c r="F32" s="166"/>
      <c r="G32" s="166"/>
      <c r="I32" s="67"/>
      <c r="J32" s="167"/>
      <c r="K32" s="167"/>
      <c r="L32" s="167"/>
      <c r="M32" s="167"/>
      <c r="N32" s="167"/>
      <c r="O32" s="167"/>
      <c r="P32" s="9"/>
      <c r="Q32" s="114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</row>
    <row r="33" spans="1:41" ht="26.25" customHeight="1" x14ac:dyDescent="0.15">
      <c r="A33" s="166"/>
      <c r="B33" s="166"/>
      <c r="C33" s="166"/>
      <c r="D33" s="166"/>
      <c r="E33" s="166"/>
      <c r="F33" s="166"/>
      <c r="G33" s="166"/>
      <c r="I33" s="10"/>
      <c r="J33" s="63"/>
      <c r="K33" s="168" t="s">
        <v>161</v>
      </c>
      <c r="L33" s="168"/>
      <c r="M33" s="168"/>
      <c r="N33" s="168"/>
      <c r="O33" s="168"/>
      <c r="P33" s="169"/>
      <c r="Q33" s="107">
        <v>3139302</v>
      </c>
      <c r="R33" s="99"/>
      <c r="S33" s="99"/>
      <c r="T33" s="99"/>
      <c r="U33" s="99"/>
      <c r="V33" s="99"/>
      <c r="W33" s="99">
        <v>3027696</v>
      </c>
      <c r="X33" s="99"/>
      <c r="Y33" s="99"/>
      <c r="Z33" s="99"/>
      <c r="AA33" s="99"/>
      <c r="AB33" s="99"/>
      <c r="AC33" s="99">
        <v>2915541</v>
      </c>
      <c r="AD33" s="99"/>
      <c r="AE33" s="99"/>
      <c r="AF33" s="99"/>
      <c r="AG33" s="99"/>
      <c r="AH33" s="99"/>
    </row>
    <row r="34" spans="1:41" ht="14.25" customHeight="1" x14ac:dyDescent="0.15">
      <c r="A34" s="166"/>
      <c r="B34" s="166"/>
      <c r="C34" s="166"/>
      <c r="D34" s="166"/>
      <c r="E34" s="166"/>
      <c r="F34" s="166"/>
      <c r="G34" s="166"/>
      <c r="I34" s="36"/>
      <c r="J34" s="63"/>
      <c r="K34" s="170" t="s">
        <v>209</v>
      </c>
      <c r="L34" s="170"/>
      <c r="M34" s="170"/>
      <c r="N34" s="170"/>
      <c r="O34" s="170"/>
      <c r="P34" s="171"/>
      <c r="Q34" s="107">
        <v>828828</v>
      </c>
      <c r="R34" s="99"/>
      <c r="S34" s="99"/>
      <c r="T34" s="99"/>
      <c r="U34" s="99"/>
      <c r="V34" s="99"/>
      <c r="W34" s="99">
        <v>724114</v>
      </c>
      <c r="X34" s="99"/>
      <c r="Y34" s="99"/>
      <c r="Z34" s="99"/>
      <c r="AA34" s="99"/>
      <c r="AB34" s="99"/>
      <c r="AC34" s="99">
        <v>628543</v>
      </c>
      <c r="AD34" s="99"/>
      <c r="AE34" s="99"/>
      <c r="AF34" s="99"/>
      <c r="AG34" s="99"/>
      <c r="AH34" s="99"/>
    </row>
    <row r="35" spans="1:41" ht="21" customHeight="1" x14ac:dyDescent="0.15">
      <c r="A35" s="11"/>
      <c r="B35" s="11"/>
      <c r="C35" s="11"/>
      <c r="D35" s="11"/>
      <c r="E35" s="11"/>
      <c r="F35" s="11"/>
      <c r="G35" s="11"/>
      <c r="I35" s="65"/>
      <c r="J35" s="63"/>
      <c r="K35" s="170"/>
      <c r="L35" s="170"/>
      <c r="M35" s="170"/>
      <c r="N35" s="170"/>
      <c r="O35" s="170"/>
      <c r="P35" s="171"/>
      <c r="Q35" s="107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</row>
    <row r="36" spans="1:41" ht="21.75" customHeight="1" x14ac:dyDescent="0.15">
      <c r="Q36" s="107"/>
      <c r="R36" s="99"/>
      <c r="S36" s="99"/>
      <c r="T36" s="99"/>
      <c r="U36" s="99"/>
      <c r="V36" s="99"/>
      <c r="W36" s="65"/>
      <c r="X36" s="65"/>
      <c r="Y36" s="65"/>
      <c r="Z36" s="65"/>
      <c r="AA36" s="65"/>
      <c r="AB36" s="65"/>
      <c r="AI36" s="26"/>
      <c r="AJ36" s="26"/>
      <c r="AK36" s="26"/>
      <c r="AL36" s="26"/>
      <c r="AM36" s="26"/>
      <c r="AN36" s="26"/>
      <c r="AO36" s="26"/>
    </row>
    <row r="37" spans="1:41" ht="9.75" customHeight="1" thickBot="1" x14ac:dyDescent="0.2">
      <c r="A37" s="46"/>
      <c r="B37" s="46"/>
      <c r="C37" s="46"/>
      <c r="D37" s="46"/>
      <c r="E37" s="46"/>
      <c r="F37" s="46"/>
      <c r="G37" s="46"/>
      <c r="H37" s="46"/>
      <c r="I37" s="46"/>
      <c r="J37" s="85"/>
      <c r="K37" s="59"/>
      <c r="L37" s="59"/>
      <c r="M37" s="59"/>
      <c r="N37" s="59"/>
      <c r="O37" s="59"/>
      <c r="P37" s="59"/>
      <c r="Q37" s="42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26"/>
      <c r="AJ37" s="26"/>
      <c r="AK37" s="26"/>
      <c r="AL37" s="26"/>
      <c r="AM37" s="26"/>
      <c r="AN37" s="26"/>
      <c r="AO37" s="26"/>
    </row>
    <row r="38" spans="1:41" ht="20.100000000000001" customHeight="1" x14ac:dyDescent="0.1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5"/>
      <c r="N38" s="55"/>
      <c r="O38" s="55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65"/>
      <c r="AC38" s="3"/>
      <c r="AD38" s="58" t="s">
        <v>301</v>
      </c>
      <c r="AE38" s="137" t="s">
        <v>300</v>
      </c>
      <c r="AF38" s="137"/>
      <c r="AG38" s="137"/>
      <c r="AH38" s="137"/>
      <c r="AI38" s="26"/>
      <c r="AJ38" s="26"/>
      <c r="AK38" s="26"/>
      <c r="AL38" s="26"/>
      <c r="AM38" s="26"/>
      <c r="AN38" s="26"/>
      <c r="AO38" s="26"/>
    </row>
    <row r="39" spans="1:41" ht="20.100000000000001" customHeight="1" x14ac:dyDescent="0.15">
      <c r="AC39" s="3"/>
      <c r="AD39" s="3"/>
      <c r="AE39" s="129" t="s">
        <v>293</v>
      </c>
      <c r="AF39" s="129"/>
      <c r="AG39" s="129"/>
      <c r="AH39" s="129"/>
      <c r="AI39" s="3"/>
    </row>
  </sheetData>
  <mergeCells count="97">
    <mergeCell ref="A1:AH1"/>
    <mergeCell ref="AI1:AR1"/>
    <mergeCell ref="W8:AB8"/>
    <mergeCell ref="A2:E2"/>
    <mergeCell ref="J6:O7"/>
    <mergeCell ref="Q3:AH3"/>
    <mergeCell ref="Q4:V4"/>
    <mergeCell ref="W4:AB4"/>
    <mergeCell ref="AC4:AH4"/>
    <mergeCell ref="Q6:V7"/>
    <mergeCell ref="W6:AB7"/>
    <mergeCell ref="AC6:AH7"/>
    <mergeCell ref="A7:G16"/>
    <mergeCell ref="W13:AB13"/>
    <mergeCell ref="K10:P10"/>
    <mergeCell ref="K11:P11"/>
    <mergeCell ref="Q19:V19"/>
    <mergeCell ref="W19:AB19"/>
    <mergeCell ref="AC19:AH19"/>
    <mergeCell ref="A3:H4"/>
    <mergeCell ref="I3:P4"/>
    <mergeCell ref="Q13:V13"/>
    <mergeCell ref="Q15:V15"/>
    <mergeCell ref="Q18:V18"/>
    <mergeCell ref="W18:AB18"/>
    <mergeCell ref="AC18:AH18"/>
    <mergeCell ref="AC13:AH13"/>
    <mergeCell ref="Q14:V14"/>
    <mergeCell ref="W14:AB14"/>
    <mergeCell ref="AC14:AH14"/>
    <mergeCell ref="K13:P13"/>
    <mergeCell ref="K8:P8"/>
    <mergeCell ref="A21:G27"/>
    <mergeCell ref="K26:P26"/>
    <mergeCell ref="AC26:AH26"/>
    <mergeCell ref="W15:AB15"/>
    <mergeCell ref="AC15:AH15"/>
    <mergeCell ref="Q16:V17"/>
    <mergeCell ref="W16:AB17"/>
    <mergeCell ref="AC16:AH17"/>
    <mergeCell ref="AC27:AH28"/>
    <mergeCell ref="Q20:V21"/>
    <mergeCell ref="K15:P15"/>
    <mergeCell ref="K24:P25"/>
    <mergeCell ref="K23:P23"/>
    <mergeCell ref="K27:P28"/>
    <mergeCell ref="Q23:V23"/>
    <mergeCell ref="W23:AB23"/>
    <mergeCell ref="K12:P12"/>
    <mergeCell ref="K22:P22"/>
    <mergeCell ref="J20:O21"/>
    <mergeCell ref="K16:P17"/>
    <mergeCell ref="K9:P9"/>
    <mergeCell ref="K14:P14"/>
    <mergeCell ref="AC8:AH8"/>
    <mergeCell ref="Q9:V9"/>
    <mergeCell ref="W9:AB9"/>
    <mergeCell ref="AC9:AH9"/>
    <mergeCell ref="Q10:V10"/>
    <mergeCell ref="W10:AB10"/>
    <mergeCell ref="AC10:AH10"/>
    <mergeCell ref="Q8:V8"/>
    <mergeCell ref="A32:G34"/>
    <mergeCell ref="J31:O32"/>
    <mergeCell ref="K33:P33"/>
    <mergeCell ref="K34:P35"/>
    <mergeCell ref="Q33:V33"/>
    <mergeCell ref="Q11:V11"/>
    <mergeCell ref="W11:AB11"/>
    <mergeCell ref="AC11:AH11"/>
    <mergeCell ref="Q12:V12"/>
    <mergeCell ref="W12:AB12"/>
    <mergeCell ref="AC12:AH12"/>
    <mergeCell ref="AC31:AH32"/>
    <mergeCell ref="W20:AB21"/>
    <mergeCell ref="AC20:AH21"/>
    <mergeCell ref="Q22:V22"/>
    <mergeCell ref="W22:AB22"/>
    <mergeCell ref="AC22:AH22"/>
    <mergeCell ref="Q27:V28"/>
    <mergeCell ref="AC23:AH23"/>
    <mergeCell ref="Q24:V25"/>
    <mergeCell ref="W24:AB25"/>
    <mergeCell ref="AC24:AH25"/>
    <mergeCell ref="Q26:V26"/>
    <mergeCell ref="W26:AB26"/>
    <mergeCell ref="Q31:V32"/>
    <mergeCell ref="W31:AB32"/>
    <mergeCell ref="W27:AB28"/>
    <mergeCell ref="AE39:AH39"/>
    <mergeCell ref="AE38:AH38"/>
    <mergeCell ref="AC33:AH33"/>
    <mergeCell ref="Q34:V35"/>
    <mergeCell ref="W34:AB35"/>
    <mergeCell ref="AC34:AH35"/>
    <mergeCell ref="Q36:V36"/>
    <mergeCell ref="W33:AB33"/>
  </mergeCells>
  <phoneticPr fontId="9"/>
  <printOptions horizontalCentered="1"/>
  <pageMargins left="0.59055118110236227" right="0.59055118110236227" top="1.1811023622047245" bottom="0.39370078740157483" header="0.51181102362204722" footer="0.51181102362204722"/>
  <pageSetup paperSize="9" scale="83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showGridLines="0" view="pageBreakPreview" topLeftCell="A20" zoomScale="70" zoomScaleNormal="100" zoomScaleSheetLayoutView="70" workbookViewId="0"/>
  </sheetViews>
  <sheetFormatPr defaultColWidth="3.625" defaultRowHeight="17.100000000000001" customHeight="1" x14ac:dyDescent="0.15"/>
  <cols>
    <col min="1" max="6" width="3.125" style="62" customWidth="1"/>
    <col min="7" max="8" width="2.125" style="62" customWidth="1"/>
    <col min="9" max="15" width="3.125" style="62" customWidth="1"/>
    <col min="16" max="16" width="4.375" style="62" customWidth="1"/>
    <col min="17" max="33" width="2.875" style="62" customWidth="1"/>
    <col min="34" max="34" width="3.25" style="62" customWidth="1"/>
    <col min="35" max="35" width="3.625" style="62"/>
    <col min="36" max="37" width="9.625" style="62" customWidth="1"/>
    <col min="38" max="16384" width="3.625" style="62"/>
  </cols>
  <sheetData>
    <row r="1" spans="1:34" ht="20.100000000000001" customHeight="1" x14ac:dyDescent="0.15">
      <c r="A1" s="140" t="s">
        <v>211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</row>
    <row r="2" spans="1:34" ht="17.100000000000001" customHeight="1" thickBot="1" x14ac:dyDescent="0.2">
      <c r="A2" s="115" t="s">
        <v>1</v>
      </c>
      <c r="B2" s="115"/>
      <c r="C2" s="115"/>
      <c r="D2" s="115"/>
      <c r="E2" s="115"/>
    </row>
    <row r="3" spans="1:34" ht="9.9499999999999993" customHeight="1" x14ac:dyDescent="0.15">
      <c r="A3" s="125" t="s">
        <v>221</v>
      </c>
      <c r="B3" s="125"/>
      <c r="C3" s="125"/>
      <c r="D3" s="125"/>
      <c r="E3" s="125"/>
      <c r="F3" s="125"/>
      <c r="G3" s="126"/>
      <c r="H3" s="154" t="s">
        <v>33</v>
      </c>
      <c r="I3" s="154"/>
      <c r="J3" s="154"/>
      <c r="K3" s="154"/>
      <c r="L3" s="154"/>
      <c r="M3" s="154"/>
      <c r="N3" s="154"/>
      <c r="O3" s="154"/>
      <c r="P3" s="154"/>
      <c r="Q3" s="150" t="s">
        <v>2</v>
      </c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9"/>
    </row>
    <row r="4" spans="1:34" ht="9.9499999999999993" customHeight="1" x14ac:dyDescent="0.15">
      <c r="A4" s="184"/>
      <c r="B4" s="184"/>
      <c r="C4" s="184"/>
      <c r="D4" s="184"/>
      <c r="E4" s="184"/>
      <c r="F4" s="184"/>
      <c r="G4" s="190"/>
      <c r="H4" s="156"/>
      <c r="I4" s="156"/>
      <c r="J4" s="156"/>
      <c r="K4" s="156"/>
      <c r="L4" s="156"/>
      <c r="M4" s="156"/>
      <c r="N4" s="156"/>
      <c r="O4" s="156"/>
      <c r="P4" s="156"/>
      <c r="Q4" s="163"/>
      <c r="R4" s="156"/>
      <c r="S4" s="156"/>
      <c r="T4" s="156"/>
      <c r="U4" s="156"/>
      <c r="V4" s="156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91"/>
    </row>
    <row r="5" spans="1:34" ht="17.100000000000001" customHeight="1" x14ac:dyDescent="0.15">
      <c r="A5" s="127"/>
      <c r="B5" s="127"/>
      <c r="C5" s="127"/>
      <c r="D5" s="127"/>
      <c r="E5" s="127"/>
      <c r="F5" s="127"/>
      <c r="G5" s="128"/>
      <c r="H5" s="156"/>
      <c r="I5" s="156"/>
      <c r="J5" s="156"/>
      <c r="K5" s="156"/>
      <c r="L5" s="156"/>
      <c r="M5" s="156"/>
      <c r="N5" s="156"/>
      <c r="O5" s="156"/>
      <c r="P5" s="156"/>
      <c r="Q5" s="161" t="s">
        <v>271</v>
      </c>
      <c r="R5" s="162"/>
      <c r="S5" s="162"/>
      <c r="T5" s="162"/>
      <c r="U5" s="162"/>
      <c r="V5" s="162"/>
      <c r="W5" s="161" t="s">
        <v>272</v>
      </c>
      <c r="X5" s="162"/>
      <c r="Y5" s="162"/>
      <c r="Z5" s="162"/>
      <c r="AA5" s="162"/>
      <c r="AB5" s="162"/>
      <c r="AC5" s="161" t="s">
        <v>294</v>
      </c>
      <c r="AD5" s="162"/>
      <c r="AE5" s="162"/>
      <c r="AF5" s="162"/>
      <c r="AG5" s="162"/>
      <c r="AH5" s="162"/>
    </row>
    <row r="6" spans="1:34" ht="8.25" customHeight="1" x14ac:dyDescent="0.15">
      <c r="H6" s="65"/>
      <c r="I6" s="200" t="s">
        <v>3</v>
      </c>
      <c r="J6" s="200"/>
      <c r="K6" s="200"/>
      <c r="L6" s="200"/>
      <c r="M6" s="200"/>
      <c r="N6" s="200"/>
      <c r="O6" s="200"/>
      <c r="P6" s="8"/>
      <c r="Q6" s="100">
        <f>SUM(Q8:V27)</f>
        <v>34125037</v>
      </c>
      <c r="R6" s="100"/>
      <c r="S6" s="100"/>
      <c r="T6" s="100"/>
      <c r="U6" s="100"/>
      <c r="V6" s="100"/>
      <c r="W6" s="201">
        <f>SUM(W8:AB27)</f>
        <v>34809306</v>
      </c>
      <c r="X6" s="201"/>
      <c r="Y6" s="201"/>
      <c r="Z6" s="201"/>
      <c r="AA6" s="201"/>
      <c r="AB6" s="201"/>
      <c r="AC6" s="100">
        <f>SUM(AC8:AH27)</f>
        <v>34858428</v>
      </c>
      <c r="AD6" s="100"/>
      <c r="AE6" s="100"/>
      <c r="AF6" s="100"/>
      <c r="AG6" s="100"/>
      <c r="AH6" s="100"/>
    </row>
    <row r="7" spans="1:34" ht="9" customHeight="1" x14ac:dyDescent="0.15">
      <c r="A7" s="166" t="s">
        <v>4</v>
      </c>
      <c r="B7" s="166"/>
      <c r="C7" s="166"/>
      <c r="D7" s="166"/>
      <c r="E7" s="166"/>
      <c r="F7" s="166"/>
      <c r="H7" s="67"/>
      <c r="I7" s="111"/>
      <c r="J7" s="111"/>
      <c r="K7" s="111"/>
      <c r="L7" s="111"/>
      <c r="M7" s="111"/>
      <c r="N7" s="111"/>
      <c r="O7" s="111"/>
      <c r="P7" s="19"/>
      <c r="Q7" s="100"/>
      <c r="R7" s="100"/>
      <c r="S7" s="100"/>
      <c r="T7" s="100"/>
      <c r="U7" s="100"/>
      <c r="V7" s="100"/>
      <c r="W7" s="202"/>
      <c r="X7" s="202"/>
      <c r="Y7" s="202"/>
      <c r="Z7" s="202"/>
      <c r="AA7" s="202"/>
      <c r="AB7" s="202"/>
      <c r="AC7" s="100"/>
      <c r="AD7" s="100"/>
      <c r="AE7" s="100"/>
      <c r="AF7" s="100"/>
      <c r="AG7" s="100"/>
      <c r="AH7" s="100"/>
    </row>
    <row r="8" spans="1:34" ht="17.100000000000001" customHeight="1" x14ac:dyDescent="0.15">
      <c r="A8" s="166"/>
      <c r="B8" s="166"/>
      <c r="C8" s="166"/>
      <c r="D8" s="166"/>
      <c r="E8" s="166"/>
      <c r="F8" s="166"/>
      <c r="H8" s="10"/>
      <c r="I8" s="65"/>
      <c r="J8" s="106" t="s">
        <v>93</v>
      </c>
      <c r="K8" s="106"/>
      <c r="L8" s="106"/>
      <c r="M8" s="106"/>
      <c r="N8" s="106"/>
      <c r="O8" s="106"/>
      <c r="P8" s="148"/>
      <c r="Q8" s="99">
        <v>118300</v>
      </c>
      <c r="R8" s="99"/>
      <c r="S8" s="99"/>
      <c r="T8" s="99"/>
      <c r="U8" s="99"/>
      <c r="V8" s="99"/>
      <c r="W8" s="99">
        <v>230600</v>
      </c>
      <c r="X8" s="99"/>
      <c r="Y8" s="99"/>
      <c r="Z8" s="99"/>
      <c r="AA8" s="99"/>
      <c r="AB8" s="99"/>
      <c r="AC8" s="99">
        <v>509402</v>
      </c>
      <c r="AD8" s="99"/>
      <c r="AE8" s="99"/>
      <c r="AF8" s="99"/>
      <c r="AG8" s="99"/>
      <c r="AH8" s="99"/>
    </row>
    <row r="9" spans="1:34" ht="17.100000000000001" customHeight="1" x14ac:dyDescent="0.15">
      <c r="A9" s="166"/>
      <c r="B9" s="166"/>
      <c r="C9" s="166"/>
      <c r="D9" s="166"/>
      <c r="E9" s="166"/>
      <c r="F9" s="166"/>
      <c r="H9" s="10"/>
      <c r="I9" s="65"/>
      <c r="J9" s="106" t="s">
        <v>94</v>
      </c>
      <c r="K9" s="106"/>
      <c r="L9" s="106"/>
      <c r="M9" s="106"/>
      <c r="N9" s="106"/>
      <c r="O9" s="106"/>
      <c r="P9" s="148"/>
      <c r="Q9" s="99">
        <v>449591</v>
      </c>
      <c r="R9" s="99"/>
      <c r="S9" s="99"/>
      <c r="T9" s="99"/>
      <c r="U9" s="99"/>
      <c r="V9" s="99"/>
      <c r="W9" s="99">
        <v>396001</v>
      </c>
      <c r="X9" s="99"/>
      <c r="Y9" s="99"/>
      <c r="Z9" s="99"/>
      <c r="AA9" s="99"/>
      <c r="AB9" s="99"/>
      <c r="AC9" s="99">
        <v>360883</v>
      </c>
      <c r="AD9" s="99"/>
      <c r="AE9" s="99"/>
      <c r="AF9" s="99"/>
      <c r="AG9" s="99"/>
      <c r="AH9" s="99"/>
    </row>
    <row r="10" spans="1:34" ht="17.100000000000001" customHeight="1" x14ac:dyDescent="0.15">
      <c r="A10" s="166"/>
      <c r="B10" s="166"/>
      <c r="C10" s="166"/>
      <c r="D10" s="166"/>
      <c r="E10" s="166"/>
      <c r="F10" s="166"/>
      <c r="H10" s="10"/>
      <c r="I10" s="65"/>
      <c r="J10" s="106" t="s">
        <v>95</v>
      </c>
      <c r="K10" s="106"/>
      <c r="L10" s="106"/>
      <c r="M10" s="106"/>
      <c r="N10" s="106"/>
      <c r="O10" s="106"/>
      <c r="P10" s="148"/>
      <c r="Q10" s="99">
        <v>1111900</v>
      </c>
      <c r="R10" s="99"/>
      <c r="S10" s="99"/>
      <c r="T10" s="99"/>
      <c r="U10" s="99"/>
      <c r="V10" s="99"/>
      <c r="W10" s="99">
        <v>2141600</v>
      </c>
      <c r="X10" s="99"/>
      <c r="Y10" s="99"/>
      <c r="Z10" s="99"/>
      <c r="AA10" s="99"/>
      <c r="AB10" s="99"/>
      <c r="AC10" s="99">
        <v>2154060</v>
      </c>
      <c r="AD10" s="99"/>
      <c r="AE10" s="99"/>
      <c r="AF10" s="99"/>
      <c r="AG10" s="99"/>
      <c r="AH10" s="99"/>
    </row>
    <row r="11" spans="1:34" ht="17.100000000000001" customHeight="1" x14ac:dyDescent="0.15">
      <c r="A11" s="166"/>
      <c r="B11" s="166"/>
      <c r="C11" s="166"/>
      <c r="D11" s="166"/>
      <c r="E11" s="166"/>
      <c r="F11" s="166"/>
      <c r="H11" s="10"/>
      <c r="I11" s="65"/>
      <c r="J11" s="106" t="s">
        <v>96</v>
      </c>
      <c r="K11" s="106"/>
      <c r="L11" s="106"/>
      <c r="M11" s="106"/>
      <c r="N11" s="106"/>
      <c r="O11" s="106"/>
      <c r="P11" s="148"/>
      <c r="Q11" s="99" t="s">
        <v>273</v>
      </c>
      <c r="R11" s="99"/>
      <c r="S11" s="99"/>
      <c r="T11" s="99"/>
      <c r="U11" s="99"/>
      <c r="V11" s="99"/>
      <c r="W11" s="99">
        <v>2600</v>
      </c>
      <c r="X11" s="99"/>
      <c r="Y11" s="99"/>
      <c r="Z11" s="99"/>
      <c r="AA11" s="99"/>
      <c r="AB11" s="99"/>
      <c r="AC11" s="99">
        <v>25200</v>
      </c>
      <c r="AD11" s="99"/>
      <c r="AE11" s="99"/>
      <c r="AF11" s="99"/>
      <c r="AG11" s="99"/>
      <c r="AH11" s="99"/>
    </row>
    <row r="12" spans="1:34" ht="17.100000000000001" customHeight="1" x14ac:dyDescent="0.15">
      <c r="A12" s="166"/>
      <c r="B12" s="166"/>
      <c r="C12" s="166"/>
      <c r="D12" s="166"/>
      <c r="E12" s="166"/>
      <c r="F12" s="166"/>
      <c r="H12" s="10"/>
      <c r="I12" s="65"/>
      <c r="J12" s="106" t="s">
        <v>179</v>
      </c>
      <c r="K12" s="106"/>
      <c r="L12" s="106"/>
      <c r="M12" s="106"/>
      <c r="N12" s="106"/>
      <c r="O12" s="106"/>
      <c r="P12" s="148"/>
      <c r="Q12" s="99">
        <v>235010</v>
      </c>
      <c r="R12" s="99"/>
      <c r="S12" s="99"/>
      <c r="T12" s="99"/>
      <c r="U12" s="99"/>
      <c r="V12" s="99"/>
      <c r="W12" s="99">
        <v>202509</v>
      </c>
      <c r="X12" s="99"/>
      <c r="Y12" s="99"/>
      <c r="Z12" s="99"/>
      <c r="AA12" s="99"/>
      <c r="AB12" s="99"/>
      <c r="AC12" s="99">
        <v>177469</v>
      </c>
      <c r="AD12" s="99"/>
      <c r="AE12" s="99"/>
      <c r="AF12" s="99"/>
      <c r="AG12" s="99"/>
      <c r="AH12" s="99"/>
    </row>
    <row r="13" spans="1:34" ht="17.100000000000001" customHeight="1" x14ac:dyDescent="0.15">
      <c r="A13" s="166"/>
      <c r="B13" s="166"/>
      <c r="C13" s="166"/>
      <c r="D13" s="166"/>
      <c r="E13" s="166"/>
      <c r="F13" s="166"/>
      <c r="H13" s="10"/>
      <c r="I13" s="65"/>
      <c r="J13" s="106" t="s">
        <v>97</v>
      </c>
      <c r="K13" s="106"/>
      <c r="L13" s="106"/>
      <c r="M13" s="106"/>
      <c r="N13" s="106"/>
      <c r="O13" s="106"/>
      <c r="P13" s="148"/>
      <c r="Q13" s="99">
        <v>33444</v>
      </c>
      <c r="R13" s="99"/>
      <c r="S13" s="99"/>
      <c r="T13" s="99"/>
      <c r="U13" s="99"/>
      <c r="V13" s="99"/>
      <c r="W13" s="99">
        <v>32122</v>
      </c>
      <c r="X13" s="99"/>
      <c r="Y13" s="99"/>
      <c r="Z13" s="99"/>
      <c r="AA13" s="99"/>
      <c r="AB13" s="99"/>
      <c r="AC13" s="99">
        <v>30800</v>
      </c>
      <c r="AD13" s="99"/>
      <c r="AE13" s="99"/>
      <c r="AF13" s="99"/>
      <c r="AG13" s="99"/>
      <c r="AH13" s="99"/>
    </row>
    <row r="14" spans="1:34" ht="17.100000000000001" customHeight="1" x14ac:dyDescent="0.15">
      <c r="A14" s="166"/>
      <c r="B14" s="166"/>
      <c r="C14" s="166"/>
      <c r="D14" s="166"/>
      <c r="E14" s="166"/>
      <c r="F14" s="166"/>
      <c r="H14" s="10"/>
      <c r="I14" s="65"/>
      <c r="J14" s="106" t="s">
        <v>98</v>
      </c>
      <c r="K14" s="106"/>
      <c r="L14" s="106"/>
      <c r="M14" s="106"/>
      <c r="N14" s="106"/>
      <c r="O14" s="106"/>
      <c r="P14" s="148"/>
      <c r="Q14" s="99">
        <v>127492</v>
      </c>
      <c r="R14" s="99"/>
      <c r="S14" s="99"/>
      <c r="T14" s="99"/>
      <c r="U14" s="99"/>
      <c r="V14" s="99"/>
      <c r="W14" s="99">
        <v>232032</v>
      </c>
      <c r="X14" s="99"/>
      <c r="Y14" s="99"/>
      <c r="Z14" s="99"/>
      <c r="AA14" s="99"/>
      <c r="AB14" s="99"/>
      <c r="AC14" s="99">
        <v>357034</v>
      </c>
      <c r="AD14" s="99"/>
      <c r="AE14" s="99"/>
      <c r="AF14" s="99"/>
      <c r="AG14" s="99"/>
      <c r="AH14" s="99"/>
    </row>
    <row r="15" spans="1:34" ht="17.100000000000001" customHeight="1" x14ac:dyDescent="0.15">
      <c r="A15" s="166"/>
      <c r="B15" s="166"/>
      <c r="C15" s="166"/>
      <c r="D15" s="166"/>
      <c r="E15" s="166"/>
      <c r="F15" s="166"/>
      <c r="H15" s="10"/>
      <c r="I15" s="65"/>
      <c r="J15" s="106" t="s">
        <v>99</v>
      </c>
      <c r="K15" s="106"/>
      <c r="L15" s="106"/>
      <c r="M15" s="106"/>
      <c r="N15" s="106"/>
      <c r="O15" s="106"/>
      <c r="P15" s="148"/>
      <c r="Q15" s="99">
        <v>5750825</v>
      </c>
      <c r="R15" s="99"/>
      <c r="S15" s="99"/>
      <c r="T15" s="99"/>
      <c r="U15" s="99"/>
      <c r="V15" s="99"/>
      <c r="W15" s="99">
        <v>5565168</v>
      </c>
      <c r="X15" s="99"/>
      <c r="Y15" s="99"/>
      <c r="Z15" s="99"/>
      <c r="AA15" s="99"/>
      <c r="AB15" s="99"/>
      <c r="AC15" s="99">
        <v>5536089</v>
      </c>
      <c r="AD15" s="99"/>
      <c r="AE15" s="99"/>
      <c r="AF15" s="99"/>
      <c r="AG15" s="99"/>
      <c r="AH15" s="99"/>
    </row>
    <row r="16" spans="1:34" ht="17.100000000000001" customHeight="1" x14ac:dyDescent="0.15">
      <c r="A16" s="166"/>
      <c r="B16" s="166"/>
      <c r="C16" s="166"/>
      <c r="D16" s="166"/>
      <c r="E16" s="166"/>
      <c r="F16" s="166"/>
      <c r="H16" s="10"/>
      <c r="I16" s="65"/>
      <c r="J16" s="106" t="s">
        <v>100</v>
      </c>
      <c r="K16" s="106"/>
      <c r="L16" s="106"/>
      <c r="M16" s="106"/>
      <c r="N16" s="106"/>
      <c r="O16" s="106"/>
      <c r="P16" s="148"/>
      <c r="Q16" s="99">
        <v>1332361</v>
      </c>
      <c r="R16" s="99"/>
      <c r="S16" s="99"/>
      <c r="T16" s="99"/>
      <c r="U16" s="99"/>
      <c r="V16" s="99"/>
      <c r="W16" s="99">
        <v>1245706</v>
      </c>
      <c r="X16" s="99"/>
      <c r="Y16" s="99"/>
      <c r="Z16" s="99"/>
      <c r="AA16" s="99"/>
      <c r="AB16" s="99"/>
      <c r="AC16" s="99">
        <v>1182367</v>
      </c>
      <c r="AD16" s="99"/>
      <c r="AE16" s="99"/>
      <c r="AF16" s="99"/>
      <c r="AG16" s="99"/>
      <c r="AH16" s="99"/>
    </row>
    <row r="17" spans="1:36" ht="17.100000000000001" customHeight="1" x14ac:dyDescent="0.15">
      <c r="A17" s="166"/>
      <c r="B17" s="166"/>
      <c r="C17" s="166"/>
      <c r="D17" s="166"/>
      <c r="E17" s="166"/>
      <c r="F17" s="166"/>
      <c r="H17" s="10"/>
      <c r="I17" s="65"/>
      <c r="J17" s="106" t="s">
        <v>101</v>
      </c>
      <c r="K17" s="106"/>
      <c r="L17" s="106"/>
      <c r="M17" s="106"/>
      <c r="N17" s="106"/>
      <c r="O17" s="106"/>
      <c r="P17" s="148"/>
      <c r="Q17" s="99">
        <v>1154524</v>
      </c>
      <c r="R17" s="99"/>
      <c r="S17" s="99"/>
      <c r="T17" s="99"/>
      <c r="U17" s="99"/>
      <c r="V17" s="99"/>
      <c r="W17" s="99">
        <v>1113381</v>
      </c>
      <c r="X17" s="99"/>
      <c r="Y17" s="99"/>
      <c r="Z17" s="99"/>
      <c r="AA17" s="99"/>
      <c r="AB17" s="99"/>
      <c r="AC17" s="99">
        <v>1028187</v>
      </c>
      <c r="AD17" s="99"/>
      <c r="AE17" s="99"/>
      <c r="AF17" s="99"/>
      <c r="AG17" s="99"/>
      <c r="AH17" s="99"/>
    </row>
    <row r="18" spans="1:36" ht="17.100000000000001" customHeight="1" x14ac:dyDescent="0.15">
      <c r="A18" s="166"/>
      <c r="B18" s="166"/>
      <c r="C18" s="166"/>
      <c r="D18" s="166"/>
      <c r="E18" s="166"/>
      <c r="F18" s="166"/>
      <c r="H18" s="10"/>
      <c r="I18" s="65"/>
      <c r="J18" s="106" t="s">
        <v>102</v>
      </c>
      <c r="K18" s="106"/>
      <c r="L18" s="106"/>
      <c r="M18" s="106"/>
      <c r="N18" s="106"/>
      <c r="O18" s="106"/>
      <c r="P18" s="148"/>
      <c r="Q18" s="99">
        <v>4068776</v>
      </c>
      <c r="R18" s="99"/>
      <c r="S18" s="99"/>
      <c r="T18" s="99"/>
      <c r="U18" s="99"/>
      <c r="V18" s="99"/>
      <c r="W18" s="99">
        <v>4108334</v>
      </c>
      <c r="X18" s="99"/>
      <c r="Y18" s="99"/>
      <c r="Z18" s="99"/>
      <c r="AA18" s="99"/>
      <c r="AB18" s="99"/>
      <c r="AC18" s="99">
        <v>4313512</v>
      </c>
      <c r="AD18" s="99"/>
      <c r="AE18" s="99"/>
      <c r="AF18" s="99"/>
      <c r="AG18" s="99"/>
      <c r="AH18" s="99"/>
    </row>
    <row r="19" spans="1:36" ht="17.100000000000001" customHeight="1" x14ac:dyDescent="0.15">
      <c r="A19" s="166"/>
      <c r="B19" s="166"/>
      <c r="C19" s="166"/>
      <c r="D19" s="166"/>
      <c r="E19" s="166"/>
      <c r="F19" s="166"/>
      <c r="H19" s="10"/>
      <c r="I19" s="65"/>
      <c r="J19" s="106" t="s">
        <v>103</v>
      </c>
      <c r="K19" s="106"/>
      <c r="L19" s="106"/>
      <c r="M19" s="106"/>
      <c r="N19" s="106"/>
      <c r="O19" s="106"/>
      <c r="P19" s="148"/>
      <c r="Q19" s="99">
        <v>50700</v>
      </c>
      <c r="R19" s="99"/>
      <c r="S19" s="99"/>
      <c r="T19" s="99"/>
      <c r="U19" s="99"/>
      <c r="V19" s="99"/>
      <c r="W19" s="99">
        <v>59400</v>
      </c>
      <c r="X19" s="99"/>
      <c r="Y19" s="99"/>
      <c r="Z19" s="99"/>
      <c r="AA19" s="99"/>
      <c r="AB19" s="99"/>
      <c r="AC19" s="99">
        <v>55264</v>
      </c>
      <c r="AD19" s="99"/>
      <c r="AE19" s="99"/>
      <c r="AF19" s="99"/>
      <c r="AG19" s="99"/>
      <c r="AH19" s="99"/>
    </row>
    <row r="20" spans="1:36" ht="17.100000000000001" customHeight="1" x14ac:dyDescent="0.15">
      <c r="A20" s="166"/>
      <c r="B20" s="166"/>
      <c r="C20" s="166"/>
      <c r="D20" s="166"/>
      <c r="E20" s="166"/>
      <c r="F20" s="166"/>
      <c r="H20" s="10"/>
      <c r="I20" s="65"/>
      <c r="J20" s="108" t="s">
        <v>104</v>
      </c>
      <c r="K20" s="108"/>
      <c r="L20" s="108"/>
      <c r="M20" s="108"/>
      <c r="N20" s="108"/>
      <c r="O20" s="108"/>
      <c r="P20" s="189"/>
      <c r="Q20" s="99">
        <v>452708</v>
      </c>
      <c r="R20" s="99"/>
      <c r="S20" s="99"/>
      <c r="T20" s="99"/>
      <c r="U20" s="99"/>
      <c r="V20" s="99"/>
      <c r="W20" s="99">
        <v>333137</v>
      </c>
      <c r="X20" s="99"/>
      <c r="Y20" s="99"/>
      <c r="Z20" s="99"/>
      <c r="AA20" s="99"/>
      <c r="AB20" s="99"/>
      <c r="AC20" s="99">
        <v>255261</v>
      </c>
      <c r="AD20" s="99"/>
      <c r="AE20" s="99"/>
      <c r="AF20" s="99"/>
      <c r="AG20" s="99"/>
      <c r="AH20" s="99"/>
    </row>
    <row r="21" spans="1:36" ht="17.100000000000001" customHeight="1" x14ac:dyDescent="0.15">
      <c r="A21" s="166"/>
      <c r="B21" s="166"/>
      <c r="C21" s="166"/>
      <c r="D21" s="166"/>
      <c r="E21" s="166"/>
      <c r="F21" s="166"/>
      <c r="H21" s="10"/>
      <c r="I21" s="65"/>
      <c r="J21" s="108" t="s">
        <v>105</v>
      </c>
      <c r="K21" s="108"/>
      <c r="L21" s="108"/>
      <c r="M21" s="108"/>
      <c r="N21" s="108"/>
      <c r="O21" s="108"/>
      <c r="P21" s="189"/>
      <c r="Q21" s="99" t="s">
        <v>269</v>
      </c>
      <c r="R21" s="99"/>
      <c r="S21" s="99"/>
      <c r="T21" s="99"/>
      <c r="U21" s="99"/>
      <c r="V21" s="99"/>
      <c r="W21" s="99" t="s">
        <v>269</v>
      </c>
      <c r="X21" s="99"/>
      <c r="Y21" s="99"/>
      <c r="Z21" s="99"/>
      <c r="AA21" s="99"/>
      <c r="AB21" s="99"/>
      <c r="AC21" s="99" t="s">
        <v>198</v>
      </c>
      <c r="AD21" s="99"/>
      <c r="AE21" s="99"/>
      <c r="AF21" s="99"/>
      <c r="AG21" s="99"/>
      <c r="AH21" s="99"/>
      <c r="AI21" s="29"/>
      <c r="AJ21" s="29"/>
    </row>
    <row r="22" spans="1:36" ht="9" customHeight="1" x14ac:dyDescent="0.15">
      <c r="A22" s="166"/>
      <c r="B22" s="166"/>
      <c r="C22" s="166"/>
      <c r="D22" s="166"/>
      <c r="E22" s="166"/>
      <c r="F22" s="166"/>
      <c r="H22" s="10"/>
      <c r="I22" s="65"/>
      <c r="J22" s="106" t="s">
        <v>106</v>
      </c>
      <c r="K22" s="106"/>
      <c r="L22" s="106"/>
      <c r="M22" s="106"/>
      <c r="N22" s="106"/>
      <c r="O22" s="106"/>
      <c r="P22" s="148"/>
      <c r="Q22" s="99">
        <v>18968005</v>
      </c>
      <c r="R22" s="99"/>
      <c r="S22" s="99"/>
      <c r="T22" s="99"/>
      <c r="U22" s="99"/>
      <c r="V22" s="99"/>
      <c r="W22" s="99">
        <v>19070816</v>
      </c>
      <c r="X22" s="99"/>
      <c r="Y22" s="99"/>
      <c r="Z22" s="99"/>
      <c r="AA22" s="99"/>
      <c r="AB22" s="99"/>
      <c r="AC22" s="99">
        <v>18856300</v>
      </c>
      <c r="AD22" s="99"/>
      <c r="AE22" s="99"/>
      <c r="AF22" s="99"/>
      <c r="AG22" s="99"/>
      <c r="AH22" s="99"/>
    </row>
    <row r="23" spans="1:36" ht="8.25" customHeight="1" x14ac:dyDescent="0.15">
      <c r="A23" s="166"/>
      <c r="B23" s="166"/>
      <c r="C23" s="166"/>
      <c r="D23" s="166"/>
      <c r="E23" s="166"/>
      <c r="F23" s="166"/>
      <c r="H23" s="10"/>
      <c r="I23" s="7"/>
      <c r="J23" s="106"/>
      <c r="K23" s="106"/>
      <c r="L23" s="106"/>
      <c r="M23" s="106"/>
      <c r="N23" s="106"/>
      <c r="O23" s="106"/>
      <c r="P23" s="148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</row>
    <row r="24" spans="1:36" ht="9" customHeight="1" x14ac:dyDescent="0.15">
      <c r="A24" s="166"/>
      <c r="B24" s="166"/>
      <c r="C24" s="166"/>
      <c r="D24" s="166"/>
      <c r="E24" s="166"/>
      <c r="F24" s="166"/>
      <c r="H24" s="10"/>
      <c r="I24" s="65"/>
      <c r="J24" s="106" t="s">
        <v>188</v>
      </c>
      <c r="K24" s="106"/>
      <c r="L24" s="106"/>
      <c r="M24" s="106"/>
      <c r="N24" s="106"/>
      <c r="O24" s="106"/>
      <c r="P24" s="148"/>
      <c r="Q24" s="99">
        <v>271401</v>
      </c>
      <c r="R24" s="99"/>
      <c r="S24" s="99"/>
      <c r="T24" s="99"/>
      <c r="U24" s="99"/>
      <c r="V24" s="99"/>
      <c r="W24" s="99">
        <v>75900</v>
      </c>
      <c r="X24" s="99"/>
      <c r="Y24" s="99"/>
      <c r="Z24" s="99"/>
      <c r="AA24" s="99"/>
      <c r="AB24" s="99"/>
      <c r="AC24" s="99" t="s">
        <v>269</v>
      </c>
      <c r="AD24" s="99"/>
      <c r="AE24" s="99"/>
      <c r="AF24" s="99"/>
      <c r="AG24" s="99"/>
      <c r="AH24" s="99"/>
    </row>
    <row r="25" spans="1:36" ht="9" customHeight="1" x14ac:dyDescent="0.15">
      <c r="A25" s="166"/>
      <c r="B25" s="166"/>
      <c r="C25" s="166"/>
      <c r="D25" s="166"/>
      <c r="E25" s="166"/>
      <c r="F25" s="166"/>
      <c r="H25" s="10"/>
      <c r="I25" s="65"/>
      <c r="J25" s="106"/>
      <c r="K25" s="106"/>
      <c r="L25" s="106"/>
      <c r="M25" s="106"/>
      <c r="N25" s="106"/>
      <c r="O25" s="106"/>
      <c r="P25" s="148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</row>
    <row r="26" spans="1:36" ht="9" customHeight="1" x14ac:dyDescent="0.15">
      <c r="A26" s="166"/>
      <c r="B26" s="166"/>
      <c r="C26" s="166"/>
      <c r="D26" s="166"/>
      <c r="E26" s="166"/>
      <c r="F26" s="166"/>
      <c r="H26" s="36"/>
      <c r="I26" s="65"/>
      <c r="J26" s="106" t="s">
        <v>189</v>
      </c>
      <c r="K26" s="106"/>
      <c r="L26" s="106"/>
      <c r="M26" s="106"/>
      <c r="N26" s="106"/>
      <c r="O26" s="106"/>
      <c r="P26" s="148"/>
      <c r="Q26" s="99" t="s">
        <v>198</v>
      </c>
      <c r="R26" s="146"/>
      <c r="S26" s="146"/>
      <c r="T26" s="146"/>
      <c r="U26" s="146"/>
      <c r="V26" s="146"/>
      <c r="W26" s="99" t="s">
        <v>269</v>
      </c>
      <c r="X26" s="146"/>
      <c r="Y26" s="146"/>
      <c r="Z26" s="146"/>
      <c r="AA26" s="146"/>
      <c r="AB26" s="146"/>
      <c r="AC26" s="99">
        <v>16600</v>
      </c>
      <c r="AD26" s="146"/>
      <c r="AE26" s="146"/>
      <c r="AF26" s="146"/>
      <c r="AG26" s="146"/>
      <c r="AH26" s="146"/>
    </row>
    <row r="27" spans="1:36" ht="9" customHeight="1" x14ac:dyDescent="0.15">
      <c r="H27" s="65"/>
      <c r="I27" s="7"/>
      <c r="J27" s="106"/>
      <c r="K27" s="106"/>
      <c r="L27" s="106"/>
      <c r="M27" s="106"/>
      <c r="N27" s="106"/>
      <c r="O27" s="106"/>
      <c r="P27" s="148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</row>
    <row r="28" spans="1:36" ht="16.5" customHeight="1" x14ac:dyDescent="0.15">
      <c r="H28" s="65"/>
      <c r="I28" s="65"/>
      <c r="J28" s="65"/>
      <c r="K28" s="65"/>
      <c r="L28" s="65"/>
      <c r="M28" s="65"/>
      <c r="N28" s="65"/>
      <c r="O28" s="65"/>
      <c r="P28" s="66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</row>
    <row r="29" spans="1:36" ht="9" customHeight="1" x14ac:dyDescent="0.15">
      <c r="H29" s="65"/>
      <c r="I29" s="111" t="s">
        <v>3</v>
      </c>
      <c r="J29" s="111"/>
      <c r="K29" s="111"/>
      <c r="L29" s="111"/>
      <c r="M29" s="111"/>
      <c r="N29" s="111"/>
      <c r="O29" s="111"/>
      <c r="P29" s="19"/>
      <c r="Q29" s="100">
        <f>SUM(Q31)</f>
        <v>9805448</v>
      </c>
      <c r="R29" s="100"/>
      <c r="S29" s="100"/>
      <c r="T29" s="100"/>
      <c r="U29" s="100"/>
      <c r="V29" s="100"/>
      <c r="W29" s="100">
        <f>SUM(W31)</f>
        <v>9746674</v>
      </c>
      <c r="X29" s="100"/>
      <c r="Y29" s="100"/>
      <c r="Z29" s="100"/>
      <c r="AA29" s="100"/>
      <c r="AB29" s="100"/>
      <c r="AC29" s="100">
        <f>AC31</f>
        <v>9543862</v>
      </c>
      <c r="AD29" s="100"/>
      <c r="AE29" s="100"/>
      <c r="AF29" s="100"/>
      <c r="AG29" s="100"/>
      <c r="AH29" s="100"/>
    </row>
    <row r="30" spans="1:36" ht="9" customHeight="1" x14ac:dyDescent="0.15">
      <c r="A30" s="166" t="s">
        <v>107</v>
      </c>
      <c r="B30" s="166"/>
      <c r="C30" s="166"/>
      <c r="D30" s="166"/>
      <c r="E30" s="166"/>
      <c r="F30" s="166"/>
      <c r="H30" s="67"/>
      <c r="I30" s="111"/>
      <c r="J30" s="111"/>
      <c r="K30" s="111"/>
      <c r="L30" s="111"/>
      <c r="M30" s="111"/>
      <c r="N30" s="111"/>
      <c r="O30" s="111"/>
      <c r="P30" s="19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</row>
    <row r="31" spans="1:36" ht="18" customHeight="1" x14ac:dyDescent="0.15">
      <c r="A31" s="166"/>
      <c r="B31" s="166"/>
      <c r="C31" s="166"/>
      <c r="D31" s="166"/>
      <c r="E31" s="166"/>
      <c r="F31" s="166"/>
      <c r="H31" s="36"/>
      <c r="I31" s="65"/>
      <c r="J31" s="108" t="s">
        <v>108</v>
      </c>
      <c r="K31" s="108"/>
      <c r="L31" s="108"/>
      <c r="M31" s="108"/>
      <c r="N31" s="108"/>
      <c r="O31" s="108"/>
      <c r="P31" s="189"/>
      <c r="Q31" s="99">
        <v>9805448</v>
      </c>
      <c r="R31" s="99"/>
      <c r="S31" s="99"/>
      <c r="T31" s="99"/>
      <c r="U31" s="99"/>
      <c r="V31" s="99"/>
      <c r="W31" s="99">
        <f>'[1]4'!W20</f>
        <v>9746674</v>
      </c>
      <c r="X31" s="99"/>
      <c r="Y31" s="99"/>
      <c r="Z31" s="99"/>
      <c r="AA31" s="99"/>
      <c r="AB31" s="99"/>
      <c r="AC31" s="99">
        <v>9543862</v>
      </c>
      <c r="AD31" s="99"/>
      <c r="AE31" s="99"/>
      <c r="AF31" s="99"/>
      <c r="AG31" s="99"/>
      <c r="AH31" s="99"/>
    </row>
    <row r="32" spans="1:36" ht="17.100000000000001" customHeight="1" x14ac:dyDescent="0.15">
      <c r="H32" s="65"/>
      <c r="I32" s="65"/>
      <c r="J32" s="65"/>
      <c r="K32" s="65"/>
      <c r="L32" s="65"/>
      <c r="M32" s="65"/>
      <c r="N32" s="65"/>
      <c r="O32" s="65"/>
      <c r="P32" s="66"/>
      <c r="Q32" s="99"/>
      <c r="R32" s="99"/>
      <c r="S32" s="99"/>
      <c r="T32" s="99"/>
      <c r="U32" s="99"/>
      <c r="V32" s="99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spans="1:34" ht="9" customHeight="1" x14ac:dyDescent="0.15">
      <c r="A33" s="65"/>
      <c r="B33" s="65"/>
      <c r="C33" s="65"/>
      <c r="D33" s="65"/>
      <c r="E33" s="65"/>
      <c r="F33" s="65"/>
      <c r="G33" s="65"/>
      <c r="H33" s="65"/>
      <c r="I33" s="111" t="s">
        <v>3</v>
      </c>
      <c r="J33" s="111"/>
      <c r="K33" s="111"/>
      <c r="L33" s="111"/>
      <c r="M33" s="111"/>
      <c r="N33" s="111"/>
      <c r="O33" s="111"/>
      <c r="P33" s="19"/>
      <c r="Q33" s="100">
        <v>3968130</v>
      </c>
      <c r="R33" s="100"/>
      <c r="S33" s="100"/>
      <c r="T33" s="100"/>
      <c r="U33" s="100"/>
      <c r="V33" s="100"/>
      <c r="W33" s="100">
        <v>3751810</v>
      </c>
      <c r="X33" s="100"/>
      <c r="Y33" s="100"/>
      <c r="Z33" s="100"/>
      <c r="AA33" s="100"/>
      <c r="AB33" s="100"/>
      <c r="AC33" s="100">
        <v>3544084</v>
      </c>
      <c r="AD33" s="100"/>
      <c r="AE33" s="100"/>
      <c r="AF33" s="100"/>
      <c r="AG33" s="100"/>
      <c r="AH33" s="100"/>
    </row>
    <row r="34" spans="1:34" ht="9" customHeight="1" x14ac:dyDescent="0.15">
      <c r="A34" s="129" t="s">
        <v>176</v>
      </c>
      <c r="B34" s="129"/>
      <c r="C34" s="129"/>
      <c r="D34" s="129"/>
      <c r="E34" s="129"/>
      <c r="F34" s="129"/>
      <c r="G34" s="65"/>
      <c r="H34" s="67"/>
      <c r="I34" s="111"/>
      <c r="J34" s="111"/>
      <c r="K34" s="111"/>
      <c r="L34" s="111"/>
      <c r="M34" s="111"/>
      <c r="N34" s="111"/>
      <c r="O34" s="111"/>
      <c r="P34" s="19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</row>
    <row r="35" spans="1:34" ht="9" customHeight="1" x14ac:dyDescent="0.15">
      <c r="A35" s="129"/>
      <c r="B35" s="129"/>
      <c r="C35" s="129"/>
      <c r="D35" s="129"/>
      <c r="E35" s="129"/>
      <c r="F35" s="129"/>
      <c r="G35" s="65"/>
      <c r="H35" s="36"/>
      <c r="I35" s="65"/>
      <c r="J35" s="106" t="s">
        <v>10</v>
      </c>
      <c r="K35" s="106"/>
      <c r="L35" s="106"/>
      <c r="M35" s="106"/>
      <c r="N35" s="106"/>
      <c r="O35" s="106"/>
      <c r="P35" s="148"/>
      <c r="Q35" s="99">
        <v>3968130</v>
      </c>
      <c r="R35" s="99"/>
      <c r="S35" s="99"/>
      <c r="T35" s="99"/>
      <c r="U35" s="99"/>
      <c r="V35" s="99"/>
      <c r="W35" s="99">
        <v>3751810</v>
      </c>
      <c r="X35" s="99"/>
      <c r="Y35" s="99"/>
      <c r="Z35" s="99"/>
      <c r="AA35" s="99"/>
      <c r="AB35" s="99"/>
      <c r="AC35" s="99">
        <v>3544084</v>
      </c>
      <c r="AD35" s="99"/>
      <c r="AE35" s="99"/>
      <c r="AF35" s="99"/>
      <c r="AG35" s="99"/>
      <c r="AH35" s="99"/>
    </row>
    <row r="36" spans="1:34" ht="9" customHeight="1" x14ac:dyDescent="0.15">
      <c r="A36" s="65"/>
      <c r="B36" s="65"/>
      <c r="C36" s="65"/>
      <c r="D36" s="65"/>
      <c r="E36" s="65"/>
      <c r="F36" s="65"/>
      <c r="G36" s="65"/>
      <c r="H36" s="65"/>
      <c r="I36" s="7"/>
      <c r="J36" s="106"/>
      <c r="K36" s="106"/>
      <c r="L36" s="106"/>
      <c r="M36" s="106"/>
      <c r="N36" s="106"/>
      <c r="O36" s="106"/>
      <c r="P36" s="148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</row>
    <row r="37" spans="1:34" s="65" customFormat="1" ht="9" customHeight="1" thickBot="1" x14ac:dyDescent="0.2">
      <c r="A37" s="46"/>
      <c r="B37" s="46"/>
      <c r="C37" s="46"/>
      <c r="D37" s="46"/>
      <c r="E37" s="46"/>
      <c r="F37" s="46"/>
      <c r="G37" s="46"/>
      <c r="H37" s="46"/>
      <c r="I37" s="20"/>
      <c r="J37" s="59"/>
      <c r="K37" s="59"/>
      <c r="L37" s="59"/>
      <c r="M37" s="59"/>
      <c r="N37" s="59"/>
      <c r="O37" s="59"/>
      <c r="P37" s="69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</row>
    <row r="38" spans="1:34" ht="17.100000000000001" customHeight="1" x14ac:dyDescent="0.1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R38" s="39"/>
      <c r="S38" s="39"/>
      <c r="T38" s="39"/>
      <c r="U38" s="39"/>
      <c r="V38" s="39"/>
      <c r="W38" s="65"/>
      <c r="X38" s="65"/>
      <c r="Y38" s="65"/>
      <c r="Z38" s="65"/>
      <c r="AA38" s="12"/>
      <c r="AB38" s="12"/>
      <c r="AC38" s="12"/>
      <c r="AD38" s="90" t="s">
        <v>297</v>
      </c>
      <c r="AE38" s="137" t="s">
        <v>298</v>
      </c>
      <c r="AF38" s="137"/>
      <c r="AG38" s="137"/>
      <c r="AH38" s="137"/>
    </row>
    <row r="39" spans="1:34" ht="17.100000000000001" customHeight="1" x14ac:dyDescent="0.15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26"/>
      <c r="R39" s="26"/>
      <c r="S39" s="26"/>
      <c r="T39" s="26"/>
      <c r="U39" s="26"/>
      <c r="V39" s="26"/>
      <c r="W39" s="26"/>
      <c r="X39" s="26"/>
      <c r="AA39" s="7"/>
      <c r="AB39" s="7"/>
      <c r="AC39" s="38"/>
      <c r="AD39" s="38"/>
      <c r="AE39" s="136" t="s">
        <v>296</v>
      </c>
      <c r="AF39" s="136"/>
      <c r="AG39" s="136"/>
      <c r="AH39" s="136"/>
    </row>
    <row r="40" spans="1:34" ht="17.100000000000001" customHeight="1" x14ac:dyDescent="0.15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1:34" ht="17.100000000000001" customHeight="1" x14ac:dyDescent="0.15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1:34" ht="17.100000000000001" customHeight="1" x14ac:dyDescent="0.15">
      <c r="A42" s="140" t="s">
        <v>202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</row>
    <row r="43" spans="1:34" ht="17.100000000000001" customHeight="1" thickBot="1" x14ac:dyDescent="0.2">
      <c r="A43" s="115"/>
      <c r="B43" s="115"/>
      <c r="C43" s="115"/>
      <c r="D43" s="115"/>
      <c r="E43" s="115"/>
      <c r="F43" s="115"/>
    </row>
    <row r="44" spans="1:34" ht="17.100000000000001" customHeight="1" x14ac:dyDescent="0.15">
      <c r="A44" s="160" t="s">
        <v>203</v>
      </c>
      <c r="B44" s="160"/>
      <c r="C44" s="160"/>
      <c r="D44" s="160"/>
      <c r="E44" s="160"/>
      <c r="F44" s="160"/>
      <c r="G44" s="160"/>
      <c r="H44" s="150"/>
      <c r="I44" s="159" t="s">
        <v>17</v>
      </c>
      <c r="J44" s="160"/>
      <c r="K44" s="160"/>
      <c r="L44" s="160"/>
      <c r="M44" s="160"/>
      <c r="N44" s="150"/>
      <c r="O44" s="159" t="s">
        <v>18</v>
      </c>
      <c r="P44" s="160"/>
      <c r="Q44" s="160"/>
      <c r="R44" s="160"/>
      <c r="S44" s="160"/>
      <c r="T44" s="160"/>
      <c r="U44" s="150"/>
      <c r="V44" s="155" t="s">
        <v>238</v>
      </c>
      <c r="W44" s="193"/>
      <c r="X44" s="193"/>
      <c r="Y44" s="193"/>
      <c r="Z44" s="193"/>
      <c r="AA44" s="193"/>
      <c r="AB44" s="194"/>
      <c r="AC44" s="155" t="s">
        <v>237</v>
      </c>
      <c r="AD44" s="193"/>
      <c r="AE44" s="193"/>
      <c r="AF44" s="193"/>
      <c r="AG44" s="193"/>
      <c r="AH44" s="193"/>
    </row>
    <row r="45" spans="1:34" ht="17.100000000000001" customHeight="1" x14ac:dyDescent="0.15">
      <c r="A45" s="129" t="s">
        <v>19</v>
      </c>
      <c r="B45" s="129"/>
      <c r="C45" s="129"/>
      <c r="D45" s="30" t="s">
        <v>282</v>
      </c>
      <c r="E45" s="31" t="s">
        <v>283</v>
      </c>
      <c r="F45" s="184" t="s">
        <v>177</v>
      </c>
      <c r="G45" s="184"/>
      <c r="H45" s="184"/>
      <c r="I45" s="195">
        <v>49</v>
      </c>
      <c r="J45" s="196"/>
      <c r="K45" s="196"/>
      <c r="L45" s="196"/>
      <c r="M45" s="196"/>
      <c r="N45" s="196"/>
      <c r="O45" s="197">
        <v>51106</v>
      </c>
      <c r="P45" s="197"/>
      <c r="Q45" s="197"/>
      <c r="R45" s="197"/>
      <c r="S45" s="197"/>
      <c r="T45" s="197"/>
      <c r="U45" s="197"/>
      <c r="V45" s="197">
        <v>11748935</v>
      </c>
      <c r="W45" s="197"/>
      <c r="X45" s="197"/>
      <c r="Y45" s="197"/>
      <c r="Z45" s="197"/>
      <c r="AA45" s="197"/>
      <c r="AB45" s="197"/>
      <c r="AC45" s="197">
        <v>11748935</v>
      </c>
      <c r="AD45" s="197"/>
      <c r="AE45" s="197"/>
      <c r="AF45" s="197"/>
      <c r="AG45" s="197"/>
      <c r="AH45" s="197"/>
    </row>
    <row r="46" spans="1:34" s="1" customFormat="1" ht="17.100000000000001" customHeight="1" x14ac:dyDescent="0.15">
      <c r="A46" s="129"/>
      <c r="B46" s="129"/>
      <c r="C46" s="129"/>
      <c r="D46" s="30" t="s">
        <v>284</v>
      </c>
      <c r="E46" s="31" t="s">
        <v>285</v>
      </c>
      <c r="F46" s="62"/>
      <c r="G46" s="62"/>
      <c r="H46" s="62"/>
      <c r="I46" s="198">
        <v>76</v>
      </c>
      <c r="J46" s="199"/>
      <c r="K46" s="199"/>
      <c r="L46" s="199"/>
      <c r="M46" s="199"/>
      <c r="N46" s="199"/>
      <c r="O46" s="192">
        <v>69761</v>
      </c>
      <c r="P46" s="192"/>
      <c r="Q46" s="192"/>
      <c r="R46" s="192"/>
      <c r="S46" s="192"/>
      <c r="T46" s="192"/>
      <c r="U46" s="192"/>
      <c r="V46" s="192">
        <v>18751507</v>
      </c>
      <c r="W46" s="192"/>
      <c r="X46" s="192"/>
      <c r="Y46" s="192"/>
      <c r="Z46" s="192"/>
      <c r="AA46" s="192"/>
      <c r="AB46" s="192"/>
      <c r="AC46" s="192">
        <v>18751507</v>
      </c>
      <c r="AD46" s="192"/>
      <c r="AE46" s="192"/>
      <c r="AF46" s="192"/>
      <c r="AG46" s="192"/>
      <c r="AH46" s="192"/>
    </row>
    <row r="47" spans="1:34" ht="17.100000000000001" customHeight="1" x14ac:dyDescent="0.15">
      <c r="A47" s="111"/>
      <c r="B47" s="111"/>
      <c r="C47" s="111"/>
      <c r="D47" s="81" t="s">
        <v>284</v>
      </c>
      <c r="E47" s="82" t="s">
        <v>286</v>
      </c>
      <c r="F47" s="1"/>
      <c r="G47" s="1"/>
      <c r="H47" s="1"/>
      <c r="I47" s="187">
        <f>SUM(I49:N60)</f>
        <v>82</v>
      </c>
      <c r="J47" s="188"/>
      <c r="K47" s="188"/>
      <c r="L47" s="188"/>
      <c r="M47" s="188"/>
      <c r="N47" s="188"/>
      <c r="O47" s="182">
        <f>SUM(O49:U60)</f>
        <v>60470</v>
      </c>
      <c r="P47" s="182"/>
      <c r="Q47" s="182"/>
      <c r="R47" s="182"/>
      <c r="S47" s="182"/>
      <c r="T47" s="182"/>
      <c r="U47" s="182"/>
      <c r="V47" s="182">
        <v>20765552</v>
      </c>
      <c r="W47" s="182"/>
      <c r="X47" s="182"/>
      <c r="Y47" s="182"/>
      <c r="Z47" s="182"/>
      <c r="AA47" s="182"/>
      <c r="AB47" s="182"/>
      <c r="AC47" s="182">
        <v>20765552</v>
      </c>
      <c r="AD47" s="182"/>
      <c r="AE47" s="182"/>
      <c r="AF47" s="182"/>
      <c r="AG47" s="182"/>
      <c r="AH47" s="182"/>
    </row>
    <row r="48" spans="1:34" ht="17.100000000000001" customHeight="1" x14ac:dyDescent="0.15">
      <c r="A48" s="65"/>
      <c r="B48" s="65"/>
      <c r="C48" s="65"/>
      <c r="D48" s="65"/>
      <c r="E48" s="65"/>
      <c r="F48" s="65"/>
      <c r="G48" s="65"/>
      <c r="H48" s="65"/>
      <c r="I48" s="83"/>
      <c r="J48" s="84"/>
      <c r="K48" s="84"/>
      <c r="L48" s="84"/>
      <c r="M48" s="84"/>
      <c r="N48" s="8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</row>
    <row r="49" spans="1:34" ht="17.100000000000001" customHeight="1" x14ac:dyDescent="0.15">
      <c r="A49" s="184" t="s">
        <v>250</v>
      </c>
      <c r="B49" s="184"/>
      <c r="C49" s="184"/>
      <c r="D49" s="30"/>
      <c r="E49" s="31" t="s">
        <v>220</v>
      </c>
      <c r="F49" s="65" t="s">
        <v>23</v>
      </c>
      <c r="G49" s="184"/>
      <c r="H49" s="184"/>
      <c r="I49" s="187" t="s">
        <v>288</v>
      </c>
      <c r="J49" s="188"/>
      <c r="K49" s="188"/>
      <c r="L49" s="188"/>
      <c r="M49" s="188"/>
      <c r="N49" s="188"/>
      <c r="O49" s="182" t="s">
        <v>257</v>
      </c>
      <c r="P49" s="182"/>
      <c r="Q49" s="182"/>
      <c r="R49" s="182"/>
      <c r="S49" s="182"/>
      <c r="T49" s="182"/>
      <c r="U49" s="182"/>
      <c r="V49" s="182" t="s">
        <v>257</v>
      </c>
      <c r="W49" s="182"/>
      <c r="X49" s="182"/>
      <c r="Y49" s="182"/>
      <c r="Z49" s="182"/>
      <c r="AA49" s="182"/>
      <c r="AB49" s="182"/>
      <c r="AC49" s="182" t="s">
        <v>257</v>
      </c>
      <c r="AD49" s="182"/>
      <c r="AE49" s="182"/>
      <c r="AF49" s="182"/>
      <c r="AG49" s="182"/>
      <c r="AH49" s="182"/>
    </row>
    <row r="50" spans="1:34" ht="17.100000000000001" customHeight="1" x14ac:dyDescent="0.15">
      <c r="A50" s="65"/>
      <c r="B50" s="65"/>
      <c r="C50" s="65"/>
      <c r="D50" s="30"/>
      <c r="E50" s="31" t="s">
        <v>24</v>
      </c>
      <c r="F50" s="65"/>
      <c r="G50" s="184"/>
      <c r="H50" s="184"/>
      <c r="I50" s="187">
        <v>9</v>
      </c>
      <c r="J50" s="188"/>
      <c r="K50" s="188"/>
      <c r="L50" s="188"/>
      <c r="M50" s="188"/>
      <c r="N50" s="188"/>
      <c r="O50" s="182">
        <v>7246</v>
      </c>
      <c r="P50" s="182"/>
      <c r="Q50" s="182"/>
      <c r="R50" s="182"/>
      <c r="S50" s="182"/>
      <c r="T50" s="182"/>
      <c r="U50" s="182"/>
      <c r="V50" s="182">
        <v>1012946</v>
      </c>
      <c r="W50" s="182"/>
      <c r="X50" s="182"/>
      <c r="Y50" s="182"/>
      <c r="Z50" s="182"/>
      <c r="AA50" s="182"/>
      <c r="AB50" s="182"/>
      <c r="AC50" s="182">
        <v>1012946</v>
      </c>
      <c r="AD50" s="182"/>
      <c r="AE50" s="182"/>
      <c r="AF50" s="182"/>
      <c r="AG50" s="182"/>
      <c r="AH50" s="182"/>
    </row>
    <row r="51" spans="1:34" ht="17.100000000000001" customHeight="1" x14ac:dyDescent="0.15">
      <c r="A51" s="65"/>
      <c r="B51" s="65"/>
      <c r="C51" s="65"/>
      <c r="D51" s="30"/>
      <c r="E51" s="31" t="s">
        <v>25</v>
      </c>
      <c r="F51" s="146"/>
      <c r="G51" s="146"/>
      <c r="H51" s="146"/>
      <c r="I51" s="187">
        <v>3</v>
      </c>
      <c r="J51" s="188"/>
      <c r="K51" s="188"/>
      <c r="L51" s="188"/>
      <c r="M51" s="188"/>
      <c r="N51" s="188"/>
      <c r="O51" s="182">
        <v>2857</v>
      </c>
      <c r="P51" s="182"/>
      <c r="Q51" s="182"/>
      <c r="R51" s="182"/>
      <c r="S51" s="182"/>
      <c r="T51" s="182"/>
      <c r="U51" s="182"/>
      <c r="V51" s="182">
        <v>234916</v>
      </c>
      <c r="W51" s="182"/>
      <c r="X51" s="182"/>
      <c r="Y51" s="182"/>
      <c r="Z51" s="182"/>
      <c r="AA51" s="182"/>
      <c r="AB51" s="182"/>
      <c r="AC51" s="182">
        <v>1247862</v>
      </c>
      <c r="AD51" s="182"/>
      <c r="AE51" s="182"/>
      <c r="AF51" s="182"/>
      <c r="AG51" s="182"/>
      <c r="AH51" s="182"/>
    </row>
    <row r="52" spans="1:34" ht="17.100000000000001" customHeight="1" x14ac:dyDescent="0.15">
      <c r="A52" s="65"/>
      <c r="B52" s="65"/>
      <c r="C52" s="65"/>
      <c r="D52" s="30"/>
      <c r="E52" s="31" t="s">
        <v>26</v>
      </c>
      <c r="F52" s="146" t="s">
        <v>281</v>
      </c>
      <c r="G52" s="146"/>
      <c r="H52" s="146"/>
      <c r="I52" s="187">
        <v>3</v>
      </c>
      <c r="J52" s="188"/>
      <c r="K52" s="188"/>
      <c r="L52" s="188"/>
      <c r="M52" s="188"/>
      <c r="N52" s="188"/>
      <c r="O52" s="182">
        <v>11249</v>
      </c>
      <c r="P52" s="182"/>
      <c r="Q52" s="182"/>
      <c r="R52" s="182"/>
      <c r="S52" s="182"/>
      <c r="T52" s="182"/>
      <c r="U52" s="182"/>
      <c r="V52" s="182">
        <v>4345808</v>
      </c>
      <c r="W52" s="182"/>
      <c r="X52" s="182"/>
      <c r="Y52" s="182"/>
      <c r="Z52" s="182"/>
      <c r="AA52" s="182"/>
      <c r="AB52" s="182"/>
      <c r="AC52" s="182">
        <v>5593670</v>
      </c>
      <c r="AD52" s="182"/>
      <c r="AE52" s="182"/>
      <c r="AF52" s="182"/>
      <c r="AG52" s="182"/>
      <c r="AH52" s="182"/>
    </row>
    <row r="53" spans="1:34" ht="17.100000000000001" customHeight="1" x14ac:dyDescent="0.15">
      <c r="A53" s="65"/>
      <c r="B53" s="65"/>
      <c r="C53" s="65"/>
      <c r="D53" s="30"/>
      <c r="E53" s="31" t="s">
        <v>27</v>
      </c>
      <c r="F53" s="184"/>
      <c r="G53" s="184"/>
      <c r="H53" s="184"/>
      <c r="I53" s="187">
        <v>6</v>
      </c>
      <c r="J53" s="188"/>
      <c r="K53" s="188"/>
      <c r="L53" s="188"/>
      <c r="M53" s="188"/>
      <c r="N53" s="188"/>
      <c r="O53" s="182" t="s">
        <v>257</v>
      </c>
      <c r="P53" s="182"/>
      <c r="Q53" s="182"/>
      <c r="R53" s="182"/>
      <c r="S53" s="182"/>
      <c r="T53" s="182"/>
      <c r="U53" s="182"/>
      <c r="V53" s="182">
        <v>820553</v>
      </c>
      <c r="W53" s="182"/>
      <c r="X53" s="182"/>
      <c r="Y53" s="182"/>
      <c r="Z53" s="182"/>
      <c r="AA53" s="182"/>
      <c r="AB53" s="182"/>
      <c r="AC53" s="182">
        <v>6414223</v>
      </c>
      <c r="AD53" s="182"/>
      <c r="AE53" s="182"/>
      <c r="AF53" s="182"/>
      <c r="AG53" s="182"/>
      <c r="AH53" s="182"/>
    </row>
    <row r="54" spans="1:34" ht="17.100000000000001" customHeight="1" x14ac:dyDescent="0.15">
      <c r="A54" s="65"/>
      <c r="B54" s="65"/>
      <c r="C54" s="65"/>
      <c r="D54" s="30"/>
      <c r="E54" s="31" t="s">
        <v>28</v>
      </c>
      <c r="F54" s="184"/>
      <c r="G54" s="184"/>
      <c r="H54" s="184"/>
      <c r="I54" s="187">
        <v>3</v>
      </c>
      <c r="J54" s="188"/>
      <c r="K54" s="188"/>
      <c r="L54" s="188"/>
      <c r="M54" s="188"/>
      <c r="N54" s="188"/>
      <c r="O54" s="182">
        <v>2955</v>
      </c>
      <c r="P54" s="182"/>
      <c r="Q54" s="182"/>
      <c r="R54" s="182"/>
      <c r="S54" s="182"/>
      <c r="T54" s="182"/>
      <c r="U54" s="182"/>
      <c r="V54" s="182">
        <v>708672</v>
      </c>
      <c r="W54" s="182"/>
      <c r="X54" s="182"/>
      <c r="Y54" s="182"/>
      <c r="Z54" s="182"/>
      <c r="AA54" s="182"/>
      <c r="AB54" s="182"/>
      <c r="AC54" s="182">
        <v>7122895</v>
      </c>
      <c r="AD54" s="182"/>
      <c r="AE54" s="182"/>
      <c r="AF54" s="182"/>
      <c r="AG54" s="182"/>
      <c r="AH54" s="182"/>
    </row>
    <row r="55" spans="1:34" ht="17.100000000000001" customHeight="1" x14ac:dyDescent="0.15">
      <c r="A55" s="65"/>
      <c r="B55" s="65"/>
      <c r="C55" s="65"/>
      <c r="D55" s="30" t="s">
        <v>20</v>
      </c>
      <c r="E55" s="31" t="s">
        <v>21</v>
      </c>
      <c r="F55" s="184"/>
      <c r="G55" s="184"/>
      <c r="H55" s="184"/>
      <c r="I55" s="187">
        <v>12</v>
      </c>
      <c r="J55" s="188"/>
      <c r="K55" s="188"/>
      <c r="L55" s="188"/>
      <c r="M55" s="188"/>
      <c r="N55" s="188"/>
      <c r="O55" s="182">
        <v>7716</v>
      </c>
      <c r="P55" s="182"/>
      <c r="Q55" s="182"/>
      <c r="R55" s="182"/>
      <c r="S55" s="182"/>
      <c r="T55" s="182"/>
      <c r="U55" s="182"/>
      <c r="V55" s="182">
        <v>2978720</v>
      </c>
      <c r="W55" s="182"/>
      <c r="X55" s="182"/>
      <c r="Y55" s="182"/>
      <c r="Z55" s="182"/>
      <c r="AA55" s="182"/>
      <c r="AB55" s="182"/>
      <c r="AC55" s="182">
        <v>10101615</v>
      </c>
      <c r="AD55" s="182"/>
      <c r="AE55" s="182"/>
      <c r="AF55" s="182"/>
      <c r="AG55" s="182"/>
      <c r="AH55" s="182"/>
    </row>
    <row r="56" spans="1:34" ht="17.100000000000001" customHeight="1" x14ac:dyDescent="0.15">
      <c r="A56" s="65"/>
      <c r="B56" s="65"/>
      <c r="C56" s="65"/>
      <c r="D56" s="30" t="s">
        <v>20</v>
      </c>
      <c r="E56" s="31" t="s">
        <v>20</v>
      </c>
      <c r="F56" s="65"/>
      <c r="G56" s="99"/>
      <c r="H56" s="99"/>
      <c r="I56" s="187">
        <v>9</v>
      </c>
      <c r="J56" s="188"/>
      <c r="K56" s="188"/>
      <c r="L56" s="188"/>
      <c r="M56" s="188"/>
      <c r="N56" s="188"/>
      <c r="O56" s="182">
        <v>6447</v>
      </c>
      <c r="P56" s="182"/>
      <c r="Q56" s="182"/>
      <c r="R56" s="182"/>
      <c r="S56" s="182"/>
      <c r="T56" s="182"/>
      <c r="U56" s="182"/>
      <c r="V56" s="182">
        <v>1666004</v>
      </c>
      <c r="W56" s="182"/>
      <c r="X56" s="182"/>
      <c r="Y56" s="182"/>
      <c r="Z56" s="182"/>
      <c r="AA56" s="182"/>
      <c r="AB56" s="182"/>
      <c r="AC56" s="182">
        <v>11767619</v>
      </c>
      <c r="AD56" s="182"/>
      <c r="AE56" s="182"/>
      <c r="AF56" s="182"/>
      <c r="AG56" s="182"/>
      <c r="AH56" s="182"/>
    </row>
    <row r="57" spans="1:34" ht="17.100000000000001" customHeight="1" x14ac:dyDescent="0.15">
      <c r="A57" s="65"/>
      <c r="B57" s="65"/>
      <c r="C57" s="65"/>
      <c r="D57" s="30" t="s">
        <v>20</v>
      </c>
      <c r="E57" s="31" t="s">
        <v>22</v>
      </c>
      <c r="G57" s="54"/>
      <c r="I57" s="187">
        <v>13</v>
      </c>
      <c r="J57" s="188"/>
      <c r="K57" s="188"/>
      <c r="L57" s="188"/>
      <c r="M57" s="188"/>
      <c r="N57" s="188"/>
      <c r="O57" s="182">
        <v>15823</v>
      </c>
      <c r="P57" s="182"/>
      <c r="Q57" s="182"/>
      <c r="R57" s="182"/>
      <c r="S57" s="182"/>
      <c r="T57" s="182"/>
      <c r="U57" s="182"/>
      <c r="V57" s="182">
        <v>5463042</v>
      </c>
      <c r="W57" s="182"/>
      <c r="X57" s="182"/>
      <c r="Y57" s="182"/>
      <c r="Z57" s="182"/>
      <c r="AA57" s="182"/>
      <c r="AB57" s="182"/>
      <c r="AC57" s="182">
        <v>17230661</v>
      </c>
      <c r="AD57" s="182"/>
      <c r="AE57" s="182"/>
      <c r="AF57" s="182"/>
      <c r="AG57" s="182"/>
      <c r="AH57" s="182"/>
    </row>
    <row r="58" spans="1:34" ht="17.100000000000001" customHeight="1" x14ac:dyDescent="0.15">
      <c r="A58" s="184" t="s">
        <v>287</v>
      </c>
      <c r="B58" s="184"/>
      <c r="C58" s="184"/>
      <c r="D58" s="30"/>
      <c r="E58" s="31" t="s">
        <v>20</v>
      </c>
      <c r="F58" s="65" t="s">
        <v>23</v>
      </c>
      <c r="G58" s="54"/>
      <c r="H58" s="54"/>
      <c r="I58" s="187">
        <v>9</v>
      </c>
      <c r="J58" s="188"/>
      <c r="K58" s="188"/>
      <c r="L58" s="188"/>
      <c r="M58" s="188"/>
      <c r="N58" s="188"/>
      <c r="O58" s="182">
        <v>4457</v>
      </c>
      <c r="P58" s="182"/>
      <c r="Q58" s="182"/>
      <c r="R58" s="182"/>
      <c r="S58" s="182"/>
      <c r="T58" s="182"/>
      <c r="U58" s="182"/>
      <c r="V58" s="182">
        <v>1310717</v>
      </c>
      <c r="W58" s="182"/>
      <c r="X58" s="182"/>
      <c r="Y58" s="182"/>
      <c r="Z58" s="182"/>
      <c r="AA58" s="182"/>
      <c r="AB58" s="182"/>
      <c r="AC58" s="182">
        <v>18541378</v>
      </c>
      <c r="AD58" s="182"/>
      <c r="AE58" s="182"/>
      <c r="AF58" s="182"/>
      <c r="AG58" s="182"/>
      <c r="AH58" s="182"/>
    </row>
    <row r="59" spans="1:34" ht="17.100000000000001" customHeight="1" x14ac:dyDescent="0.15">
      <c r="A59" s="65"/>
      <c r="B59" s="65"/>
      <c r="C59" s="65"/>
      <c r="D59" s="30"/>
      <c r="E59" s="31" t="s">
        <v>22</v>
      </c>
      <c r="F59" s="7"/>
      <c r="G59" s="54"/>
      <c r="H59" s="7"/>
      <c r="I59" s="187">
        <v>6</v>
      </c>
      <c r="J59" s="188"/>
      <c r="K59" s="188"/>
      <c r="L59" s="188"/>
      <c r="M59" s="188"/>
      <c r="N59" s="188"/>
      <c r="O59" s="182">
        <v>1720</v>
      </c>
      <c r="P59" s="182"/>
      <c r="Q59" s="182"/>
      <c r="R59" s="182"/>
      <c r="S59" s="182"/>
      <c r="T59" s="182"/>
      <c r="U59" s="182"/>
      <c r="V59" s="182">
        <v>615558</v>
      </c>
      <c r="W59" s="182"/>
      <c r="X59" s="182"/>
      <c r="Y59" s="182"/>
      <c r="Z59" s="182"/>
      <c r="AA59" s="182"/>
      <c r="AB59" s="182"/>
      <c r="AC59" s="182">
        <v>19156936</v>
      </c>
      <c r="AD59" s="182"/>
      <c r="AE59" s="182"/>
      <c r="AF59" s="182"/>
      <c r="AG59" s="182"/>
      <c r="AH59" s="182"/>
    </row>
    <row r="60" spans="1:34" ht="17.100000000000001" customHeight="1" thickBot="1" x14ac:dyDescent="0.2">
      <c r="A60" s="65"/>
      <c r="B60" s="65"/>
      <c r="C60" s="65"/>
      <c r="D60" s="32"/>
      <c r="E60" s="33" t="s">
        <v>29</v>
      </c>
      <c r="F60" s="139"/>
      <c r="G60" s="139"/>
      <c r="H60" s="139"/>
      <c r="I60" s="185">
        <v>9</v>
      </c>
      <c r="J60" s="186"/>
      <c r="K60" s="186"/>
      <c r="L60" s="186"/>
      <c r="M60" s="186"/>
      <c r="N60" s="186"/>
      <c r="O60" s="183" t="s">
        <v>257</v>
      </c>
      <c r="P60" s="183"/>
      <c r="Q60" s="183"/>
      <c r="R60" s="183"/>
      <c r="S60" s="183"/>
      <c r="T60" s="183"/>
      <c r="U60" s="183"/>
      <c r="V60" s="183">
        <v>1608616</v>
      </c>
      <c r="W60" s="183"/>
      <c r="X60" s="183"/>
      <c r="Y60" s="183"/>
      <c r="Z60" s="183"/>
      <c r="AA60" s="183"/>
      <c r="AB60" s="183"/>
      <c r="AC60" s="183">
        <v>20765552</v>
      </c>
      <c r="AD60" s="183"/>
      <c r="AE60" s="183"/>
      <c r="AF60" s="183"/>
      <c r="AG60" s="183"/>
      <c r="AH60" s="183"/>
    </row>
    <row r="61" spans="1:34" ht="17.100000000000001" customHeight="1" x14ac:dyDescent="0.15">
      <c r="A61" s="12" t="s">
        <v>302</v>
      </c>
      <c r="B61" s="12"/>
      <c r="C61" s="12"/>
      <c r="D61" s="12"/>
      <c r="E61" s="7"/>
      <c r="F61" s="7"/>
      <c r="G61" s="7"/>
      <c r="H61" s="7"/>
      <c r="I61" s="7"/>
      <c r="J61" s="7"/>
      <c r="K61" s="7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AA61" s="184" t="s">
        <v>204</v>
      </c>
      <c r="AB61" s="184"/>
      <c r="AC61" s="184"/>
      <c r="AD61" s="184"/>
      <c r="AE61" s="184"/>
      <c r="AF61" s="184"/>
      <c r="AG61" s="184"/>
      <c r="AH61" s="184"/>
    </row>
  </sheetData>
  <mergeCells count="188">
    <mergeCell ref="Q19:V19"/>
    <mergeCell ref="Q16:V16"/>
    <mergeCell ref="W16:AB16"/>
    <mergeCell ref="W17:AB17"/>
    <mergeCell ref="Q20:V20"/>
    <mergeCell ref="W12:AB12"/>
    <mergeCell ref="J11:P11"/>
    <mergeCell ref="J19:P19"/>
    <mergeCell ref="W19:AB19"/>
    <mergeCell ref="Q18:V18"/>
    <mergeCell ref="Q15:V15"/>
    <mergeCell ref="W20:AB20"/>
    <mergeCell ref="J14:P14"/>
    <mergeCell ref="Q11:V11"/>
    <mergeCell ref="W18:AB18"/>
    <mergeCell ref="J16:P16"/>
    <mergeCell ref="W11:AB11"/>
    <mergeCell ref="Q17:V17"/>
    <mergeCell ref="W15:AB15"/>
    <mergeCell ref="J15:P15"/>
    <mergeCell ref="Q5:V5"/>
    <mergeCell ref="W8:AB8"/>
    <mergeCell ref="W9:AB9"/>
    <mergeCell ref="J10:P10"/>
    <mergeCell ref="Q10:V10"/>
    <mergeCell ref="W10:AB10"/>
    <mergeCell ref="Q9:V9"/>
    <mergeCell ref="Q14:V14"/>
    <mergeCell ref="W14:AB14"/>
    <mergeCell ref="H3:P5"/>
    <mergeCell ref="I6:O7"/>
    <mergeCell ref="W5:AB5"/>
    <mergeCell ref="W6:AB7"/>
    <mergeCell ref="Q8:V8"/>
    <mergeCell ref="Q6:V7"/>
    <mergeCell ref="AC58:AH58"/>
    <mergeCell ref="V58:AB58"/>
    <mergeCell ref="O58:U58"/>
    <mergeCell ref="AC57:AH57"/>
    <mergeCell ref="V57:AB57"/>
    <mergeCell ref="I57:N57"/>
    <mergeCell ref="I59:N59"/>
    <mergeCell ref="I58:N58"/>
    <mergeCell ref="I54:N54"/>
    <mergeCell ref="O57:U57"/>
    <mergeCell ref="I56:N56"/>
    <mergeCell ref="O56:U56"/>
    <mergeCell ref="O59:U59"/>
    <mergeCell ref="V59:AB59"/>
    <mergeCell ref="AC59:AH59"/>
    <mergeCell ref="AC56:AH56"/>
    <mergeCell ref="V56:AB56"/>
    <mergeCell ref="I44:N44"/>
    <mergeCell ref="AC46:AH46"/>
    <mergeCell ref="A46:C46"/>
    <mergeCell ref="V44:AB44"/>
    <mergeCell ref="V46:AB46"/>
    <mergeCell ref="O44:U44"/>
    <mergeCell ref="I45:N45"/>
    <mergeCell ref="F51:H51"/>
    <mergeCell ref="I51:N51"/>
    <mergeCell ref="I50:N50"/>
    <mergeCell ref="O45:U45"/>
    <mergeCell ref="O46:U46"/>
    <mergeCell ref="A44:H44"/>
    <mergeCell ref="A47:C47"/>
    <mergeCell ref="I47:N47"/>
    <mergeCell ref="O47:U47"/>
    <mergeCell ref="V47:AB47"/>
    <mergeCell ref="AC47:AH47"/>
    <mergeCell ref="AC44:AH44"/>
    <mergeCell ref="AC45:AH45"/>
    <mergeCell ref="I46:N46"/>
    <mergeCell ref="A45:C45"/>
    <mergeCell ref="F45:H45"/>
    <mergeCell ref="V45:AB45"/>
    <mergeCell ref="A1:AH1"/>
    <mergeCell ref="Q33:V34"/>
    <mergeCell ref="W33:AB34"/>
    <mergeCell ref="Q32:V32"/>
    <mergeCell ref="A7:F26"/>
    <mergeCell ref="A34:F35"/>
    <mergeCell ref="Q12:V12"/>
    <mergeCell ref="W13:AB13"/>
    <mergeCell ref="AC5:AH5"/>
    <mergeCell ref="AC6:AH7"/>
    <mergeCell ref="J18:P18"/>
    <mergeCell ref="J20:P20"/>
    <mergeCell ref="J12:P12"/>
    <mergeCell ref="A30:F31"/>
    <mergeCell ref="J13:P13"/>
    <mergeCell ref="J31:P31"/>
    <mergeCell ref="I29:O30"/>
    <mergeCell ref="J17:P17"/>
    <mergeCell ref="AC28:AH28"/>
    <mergeCell ref="AC35:AH36"/>
    <mergeCell ref="A2:E2"/>
    <mergeCell ref="A3:G5"/>
    <mergeCell ref="Q3:AH4"/>
    <mergeCell ref="J8:P8"/>
    <mergeCell ref="J35:P36"/>
    <mergeCell ref="Q35:V36"/>
    <mergeCell ref="AC21:AH21"/>
    <mergeCell ref="AC22:AH23"/>
    <mergeCell ref="AC24:AH25"/>
    <mergeCell ref="J21:P21"/>
    <mergeCell ref="Q28:V28"/>
    <mergeCell ref="W26:AB27"/>
    <mergeCell ref="Q26:V27"/>
    <mergeCell ref="J24:P25"/>
    <mergeCell ref="Q21:V21"/>
    <mergeCell ref="J26:P27"/>
    <mergeCell ref="W35:AB36"/>
    <mergeCell ref="W31:AB31"/>
    <mergeCell ref="W22:AB23"/>
    <mergeCell ref="Q22:V23"/>
    <mergeCell ref="W29:AB30"/>
    <mergeCell ref="W24:AB25"/>
    <mergeCell ref="Q29:V30"/>
    <mergeCell ref="W28:AB28"/>
    <mergeCell ref="W21:AB21"/>
    <mergeCell ref="Q24:V25"/>
    <mergeCell ref="J22:P23"/>
    <mergeCell ref="F54:H54"/>
    <mergeCell ref="O49:U49"/>
    <mergeCell ref="O53:U53"/>
    <mergeCell ref="AC31:AH31"/>
    <mergeCell ref="I33:O34"/>
    <mergeCell ref="AC8:AH8"/>
    <mergeCell ref="AC9:AH9"/>
    <mergeCell ref="AC10:AH10"/>
    <mergeCell ref="AC11:AH11"/>
    <mergeCell ref="AC12:AH12"/>
    <mergeCell ref="AC13:AH13"/>
    <mergeCell ref="AC14:AH14"/>
    <mergeCell ref="J9:P9"/>
    <mergeCell ref="AC33:AH34"/>
    <mergeCell ref="AC15:AH15"/>
    <mergeCell ref="AC16:AH16"/>
    <mergeCell ref="AC17:AH17"/>
    <mergeCell ref="AC18:AH18"/>
    <mergeCell ref="AC19:AH19"/>
    <mergeCell ref="AC20:AH20"/>
    <mergeCell ref="AC29:AH30"/>
    <mergeCell ref="Q13:V13"/>
    <mergeCell ref="Q31:V31"/>
    <mergeCell ref="AC26:AH27"/>
    <mergeCell ref="V60:AB60"/>
    <mergeCell ref="AC60:AH60"/>
    <mergeCell ref="AA61:AH61"/>
    <mergeCell ref="G56:H56"/>
    <mergeCell ref="V55:AB55"/>
    <mergeCell ref="AC55:AH55"/>
    <mergeCell ref="A42:AH42"/>
    <mergeCell ref="A43:F43"/>
    <mergeCell ref="A58:C58"/>
    <mergeCell ref="F60:H60"/>
    <mergeCell ref="I60:N60"/>
    <mergeCell ref="O60:U60"/>
    <mergeCell ref="A49:C49"/>
    <mergeCell ref="G50:H50"/>
    <mergeCell ref="F55:H55"/>
    <mergeCell ref="O55:U55"/>
    <mergeCell ref="I49:N49"/>
    <mergeCell ref="G49:H49"/>
    <mergeCell ref="I55:N55"/>
    <mergeCell ref="F53:H53"/>
    <mergeCell ref="F52:H52"/>
    <mergeCell ref="I52:N52"/>
    <mergeCell ref="I53:N53"/>
    <mergeCell ref="V53:AB53"/>
    <mergeCell ref="AE38:AH38"/>
    <mergeCell ref="AE39:AH39"/>
    <mergeCell ref="AC53:AH53"/>
    <mergeCell ref="O54:U54"/>
    <mergeCell ref="V54:AB54"/>
    <mergeCell ref="AC54:AH54"/>
    <mergeCell ref="V49:AB49"/>
    <mergeCell ref="AC49:AH49"/>
    <mergeCell ref="O50:U50"/>
    <mergeCell ref="V50:AB50"/>
    <mergeCell ref="AC50:AH50"/>
    <mergeCell ref="O51:U51"/>
    <mergeCell ref="V51:AB51"/>
    <mergeCell ref="AC51:AH51"/>
    <mergeCell ref="O52:U52"/>
    <mergeCell ref="V52:AB52"/>
    <mergeCell ref="AC52:AH52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87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2"/>
  <sheetViews>
    <sheetView showGridLines="0" view="pageBreakPreview" topLeftCell="G2" zoomScale="70" zoomScaleNormal="60" zoomScaleSheetLayoutView="70" workbookViewId="0"/>
  </sheetViews>
  <sheetFormatPr defaultColWidth="3.625" defaultRowHeight="20.100000000000001" customHeight="1" x14ac:dyDescent="0.15"/>
  <cols>
    <col min="1" max="10" width="3.625" style="62" customWidth="1"/>
    <col min="11" max="11" width="4.75" style="62" customWidth="1"/>
    <col min="12" max="32" width="3.625" style="62" customWidth="1"/>
    <col min="33" max="33" width="3.625" style="62"/>
    <col min="34" max="35" width="9.625" style="62" customWidth="1"/>
    <col min="36" max="36" width="8.875" style="62" bestFit="1" customWidth="1"/>
    <col min="37" max="256" width="3.625" style="62"/>
    <col min="257" max="266" width="3.625" style="62" customWidth="1"/>
    <col min="267" max="267" width="4.75" style="62" customWidth="1"/>
    <col min="268" max="288" width="3.625" style="62" customWidth="1"/>
    <col min="289" max="289" width="3.625" style="62"/>
    <col min="290" max="291" width="9.625" style="62" customWidth="1"/>
    <col min="292" max="292" width="8.875" style="62" bestFit="1" customWidth="1"/>
    <col min="293" max="512" width="3.625" style="62"/>
    <col min="513" max="522" width="3.625" style="62" customWidth="1"/>
    <col min="523" max="523" width="4.75" style="62" customWidth="1"/>
    <col min="524" max="544" width="3.625" style="62" customWidth="1"/>
    <col min="545" max="545" width="3.625" style="62"/>
    <col min="546" max="547" width="9.625" style="62" customWidth="1"/>
    <col min="548" max="548" width="8.875" style="62" bestFit="1" customWidth="1"/>
    <col min="549" max="768" width="3.625" style="62"/>
    <col min="769" max="778" width="3.625" style="62" customWidth="1"/>
    <col min="779" max="779" width="4.75" style="62" customWidth="1"/>
    <col min="780" max="800" width="3.625" style="62" customWidth="1"/>
    <col min="801" max="801" width="3.625" style="62"/>
    <col min="802" max="803" width="9.625" style="62" customWidth="1"/>
    <col min="804" max="804" width="8.875" style="62" bestFit="1" customWidth="1"/>
    <col min="805" max="1024" width="3.625" style="62"/>
    <col min="1025" max="1034" width="3.625" style="62" customWidth="1"/>
    <col min="1035" max="1035" width="4.75" style="62" customWidth="1"/>
    <col min="1036" max="1056" width="3.625" style="62" customWidth="1"/>
    <col min="1057" max="1057" width="3.625" style="62"/>
    <col min="1058" max="1059" width="9.625" style="62" customWidth="1"/>
    <col min="1060" max="1060" width="8.875" style="62" bestFit="1" customWidth="1"/>
    <col min="1061" max="1280" width="3.625" style="62"/>
    <col min="1281" max="1290" width="3.625" style="62" customWidth="1"/>
    <col min="1291" max="1291" width="4.75" style="62" customWidth="1"/>
    <col min="1292" max="1312" width="3.625" style="62" customWidth="1"/>
    <col min="1313" max="1313" width="3.625" style="62"/>
    <col min="1314" max="1315" width="9.625" style="62" customWidth="1"/>
    <col min="1316" max="1316" width="8.875" style="62" bestFit="1" customWidth="1"/>
    <col min="1317" max="1536" width="3.625" style="62"/>
    <col min="1537" max="1546" width="3.625" style="62" customWidth="1"/>
    <col min="1547" max="1547" width="4.75" style="62" customWidth="1"/>
    <col min="1548" max="1568" width="3.625" style="62" customWidth="1"/>
    <col min="1569" max="1569" width="3.625" style="62"/>
    <col min="1570" max="1571" width="9.625" style="62" customWidth="1"/>
    <col min="1572" max="1572" width="8.875" style="62" bestFit="1" customWidth="1"/>
    <col min="1573" max="1792" width="3.625" style="62"/>
    <col min="1793" max="1802" width="3.625" style="62" customWidth="1"/>
    <col min="1803" max="1803" width="4.75" style="62" customWidth="1"/>
    <col min="1804" max="1824" width="3.625" style="62" customWidth="1"/>
    <col min="1825" max="1825" width="3.625" style="62"/>
    <col min="1826" max="1827" width="9.625" style="62" customWidth="1"/>
    <col min="1828" max="1828" width="8.875" style="62" bestFit="1" customWidth="1"/>
    <col min="1829" max="2048" width="3.625" style="62"/>
    <col min="2049" max="2058" width="3.625" style="62" customWidth="1"/>
    <col min="2059" max="2059" width="4.75" style="62" customWidth="1"/>
    <col min="2060" max="2080" width="3.625" style="62" customWidth="1"/>
    <col min="2081" max="2081" width="3.625" style="62"/>
    <col min="2082" max="2083" width="9.625" style="62" customWidth="1"/>
    <col min="2084" max="2084" width="8.875" style="62" bestFit="1" customWidth="1"/>
    <col min="2085" max="2304" width="3.625" style="62"/>
    <col min="2305" max="2314" width="3.625" style="62" customWidth="1"/>
    <col min="2315" max="2315" width="4.75" style="62" customWidth="1"/>
    <col min="2316" max="2336" width="3.625" style="62" customWidth="1"/>
    <col min="2337" max="2337" width="3.625" style="62"/>
    <col min="2338" max="2339" width="9.625" style="62" customWidth="1"/>
    <col min="2340" max="2340" width="8.875" style="62" bestFit="1" customWidth="1"/>
    <col min="2341" max="2560" width="3.625" style="62"/>
    <col min="2561" max="2570" width="3.625" style="62" customWidth="1"/>
    <col min="2571" max="2571" width="4.75" style="62" customWidth="1"/>
    <col min="2572" max="2592" width="3.625" style="62" customWidth="1"/>
    <col min="2593" max="2593" width="3.625" style="62"/>
    <col min="2594" max="2595" width="9.625" style="62" customWidth="1"/>
    <col min="2596" max="2596" width="8.875" style="62" bestFit="1" customWidth="1"/>
    <col min="2597" max="2816" width="3.625" style="62"/>
    <col min="2817" max="2826" width="3.625" style="62" customWidth="1"/>
    <col min="2827" max="2827" width="4.75" style="62" customWidth="1"/>
    <col min="2828" max="2848" width="3.625" style="62" customWidth="1"/>
    <col min="2849" max="2849" width="3.625" style="62"/>
    <col min="2850" max="2851" width="9.625" style="62" customWidth="1"/>
    <col min="2852" max="2852" width="8.875" style="62" bestFit="1" customWidth="1"/>
    <col min="2853" max="3072" width="3.625" style="62"/>
    <col min="3073" max="3082" width="3.625" style="62" customWidth="1"/>
    <col min="3083" max="3083" width="4.75" style="62" customWidth="1"/>
    <col min="3084" max="3104" width="3.625" style="62" customWidth="1"/>
    <col min="3105" max="3105" width="3.625" style="62"/>
    <col min="3106" max="3107" width="9.625" style="62" customWidth="1"/>
    <col min="3108" max="3108" width="8.875" style="62" bestFit="1" customWidth="1"/>
    <col min="3109" max="3328" width="3.625" style="62"/>
    <col min="3329" max="3338" width="3.625" style="62" customWidth="1"/>
    <col min="3339" max="3339" width="4.75" style="62" customWidth="1"/>
    <col min="3340" max="3360" width="3.625" style="62" customWidth="1"/>
    <col min="3361" max="3361" width="3.625" style="62"/>
    <col min="3362" max="3363" width="9.625" style="62" customWidth="1"/>
    <col min="3364" max="3364" width="8.875" style="62" bestFit="1" customWidth="1"/>
    <col min="3365" max="3584" width="3.625" style="62"/>
    <col min="3585" max="3594" width="3.625" style="62" customWidth="1"/>
    <col min="3595" max="3595" width="4.75" style="62" customWidth="1"/>
    <col min="3596" max="3616" width="3.625" style="62" customWidth="1"/>
    <col min="3617" max="3617" width="3.625" style="62"/>
    <col min="3618" max="3619" width="9.625" style="62" customWidth="1"/>
    <col min="3620" max="3620" width="8.875" style="62" bestFit="1" customWidth="1"/>
    <col min="3621" max="3840" width="3.625" style="62"/>
    <col min="3841" max="3850" width="3.625" style="62" customWidth="1"/>
    <col min="3851" max="3851" width="4.75" style="62" customWidth="1"/>
    <col min="3852" max="3872" width="3.625" style="62" customWidth="1"/>
    <col min="3873" max="3873" width="3.625" style="62"/>
    <col min="3874" max="3875" width="9.625" style="62" customWidth="1"/>
    <col min="3876" max="3876" width="8.875" style="62" bestFit="1" customWidth="1"/>
    <col min="3877" max="4096" width="3.625" style="62"/>
    <col min="4097" max="4106" width="3.625" style="62" customWidth="1"/>
    <col min="4107" max="4107" width="4.75" style="62" customWidth="1"/>
    <col min="4108" max="4128" width="3.625" style="62" customWidth="1"/>
    <col min="4129" max="4129" width="3.625" style="62"/>
    <col min="4130" max="4131" width="9.625" style="62" customWidth="1"/>
    <col min="4132" max="4132" width="8.875" style="62" bestFit="1" customWidth="1"/>
    <col min="4133" max="4352" width="3.625" style="62"/>
    <col min="4353" max="4362" width="3.625" style="62" customWidth="1"/>
    <col min="4363" max="4363" width="4.75" style="62" customWidth="1"/>
    <col min="4364" max="4384" width="3.625" style="62" customWidth="1"/>
    <col min="4385" max="4385" width="3.625" style="62"/>
    <col min="4386" max="4387" width="9.625" style="62" customWidth="1"/>
    <col min="4388" max="4388" width="8.875" style="62" bestFit="1" customWidth="1"/>
    <col min="4389" max="4608" width="3.625" style="62"/>
    <col min="4609" max="4618" width="3.625" style="62" customWidth="1"/>
    <col min="4619" max="4619" width="4.75" style="62" customWidth="1"/>
    <col min="4620" max="4640" width="3.625" style="62" customWidth="1"/>
    <col min="4641" max="4641" width="3.625" style="62"/>
    <col min="4642" max="4643" width="9.625" style="62" customWidth="1"/>
    <col min="4644" max="4644" width="8.875" style="62" bestFit="1" customWidth="1"/>
    <col min="4645" max="4864" width="3.625" style="62"/>
    <col min="4865" max="4874" width="3.625" style="62" customWidth="1"/>
    <col min="4875" max="4875" width="4.75" style="62" customWidth="1"/>
    <col min="4876" max="4896" width="3.625" style="62" customWidth="1"/>
    <col min="4897" max="4897" width="3.625" style="62"/>
    <col min="4898" max="4899" width="9.625" style="62" customWidth="1"/>
    <col min="4900" max="4900" width="8.875" style="62" bestFit="1" customWidth="1"/>
    <col min="4901" max="5120" width="3.625" style="62"/>
    <col min="5121" max="5130" width="3.625" style="62" customWidth="1"/>
    <col min="5131" max="5131" width="4.75" style="62" customWidth="1"/>
    <col min="5132" max="5152" width="3.625" style="62" customWidth="1"/>
    <col min="5153" max="5153" width="3.625" style="62"/>
    <col min="5154" max="5155" width="9.625" style="62" customWidth="1"/>
    <col min="5156" max="5156" width="8.875" style="62" bestFit="1" customWidth="1"/>
    <col min="5157" max="5376" width="3.625" style="62"/>
    <col min="5377" max="5386" width="3.625" style="62" customWidth="1"/>
    <col min="5387" max="5387" width="4.75" style="62" customWidth="1"/>
    <col min="5388" max="5408" width="3.625" style="62" customWidth="1"/>
    <col min="5409" max="5409" width="3.625" style="62"/>
    <col min="5410" max="5411" width="9.625" style="62" customWidth="1"/>
    <col min="5412" max="5412" width="8.875" style="62" bestFit="1" customWidth="1"/>
    <col min="5413" max="5632" width="3.625" style="62"/>
    <col min="5633" max="5642" width="3.625" style="62" customWidth="1"/>
    <col min="5643" max="5643" width="4.75" style="62" customWidth="1"/>
    <col min="5644" max="5664" width="3.625" style="62" customWidth="1"/>
    <col min="5665" max="5665" width="3.625" style="62"/>
    <col min="5666" max="5667" width="9.625" style="62" customWidth="1"/>
    <col min="5668" max="5668" width="8.875" style="62" bestFit="1" customWidth="1"/>
    <col min="5669" max="5888" width="3.625" style="62"/>
    <col min="5889" max="5898" width="3.625" style="62" customWidth="1"/>
    <col min="5899" max="5899" width="4.75" style="62" customWidth="1"/>
    <col min="5900" max="5920" width="3.625" style="62" customWidth="1"/>
    <col min="5921" max="5921" width="3.625" style="62"/>
    <col min="5922" max="5923" width="9.625" style="62" customWidth="1"/>
    <col min="5924" max="5924" width="8.875" style="62" bestFit="1" customWidth="1"/>
    <col min="5925" max="6144" width="3.625" style="62"/>
    <col min="6145" max="6154" width="3.625" style="62" customWidth="1"/>
    <col min="6155" max="6155" width="4.75" style="62" customWidth="1"/>
    <col min="6156" max="6176" width="3.625" style="62" customWidth="1"/>
    <col min="6177" max="6177" width="3.625" style="62"/>
    <col min="6178" max="6179" width="9.625" style="62" customWidth="1"/>
    <col min="6180" max="6180" width="8.875" style="62" bestFit="1" customWidth="1"/>
    <col min="6181" max="6400" width="3.625" style="62"/>
    <col min="6401" max="6410" width="3.625" style="62" customWidth="1"/>
    <col min="6411" max="6411" width="4.75" style="62" customWidth="1"/>
    <col min="6412" max="6432" width="3.625" style="62" customWidth="1"/>
    <col min="6433" max="6433" width="3.625" style="62"/>
    <col min="6434" max="6435" width="9.625" style="62" customWidth="1"/>
    <col min="6436" max="6436" width="8.875" style="62" bestFit="1" customWidth="1"/>
    <col min="6437" max="6656" width="3.625" style="62"/>
    <col min="6657" max="6666" width="3.625" style="62" customWidth="1"/>
    <col min="6667" max="6667" width="4.75" style="62" customWidth="1"/>
    <col min="6668" max="6688" width="3.625" style="62" customWidth="1"/>
    <col min="6689" max="6689" width="3.625" style="62"/>
    <col min="6690" max="6691" width="9.625" style="62" customWidth="1"/>
    <col min="6692" max="6692" width="8.875" style="62" bestFit="1" customWidth="1"/>
    <col min="6693" max="6912" width="3.625" style="62"/>
    <col min="6913" max="6922" width="3.625" style="62" customWidth="1"/>
    <col min="6923" max="6923" width="4.75" style="62" customWidth="1"/>
    <col min="6924" max="6944" width="3.625" style="62" customWidth="1"/>
    <col min="6945" max="6945" width="3.625" style="62"/>
    <col min="6946" max="6947" width="9.625" style="62" customWidth="1"/>
    <col min="6948" max="6948" width="8.875" style="62" bestFit="1" customWidth="1"/>
    <col min="6949" max="7168" width="3.625" style="62"/>
    <col min="7169" max="7178" width="3.625" style="62" customWidth="1"/>
    <col min="7179" max="7179" width="4.75" style="62" customWidth="1"/>
    <col min="7180" max="7200" width="3.625" style="62" customWidth="1"/>
    <col min="7201" max="7201" width="3.625" style="62"/>
    <col min="7202" max="7203" width="9.625" style="62" customWidth="1"/>
    <col min="7204" max="7204" width="8.875" style="62" bestFit="1" customWidth="1"/>
    <col min="7205" max="7424" width="3.625" style="62"/>
    <col min="7425" max="7434" width="3.625" style="62" customWidth="1"/>
    <col min="7435" max="7435" width="4.75" style="62" customWidth="1"/>
    <col min="7436" max="7456" width="3.625" style="62" customWidth="1"/>
    <col min="7457" max="7457" width="3.625" style="62"/>
    <col min="7458" max="7459" width="9.625" style="62" customWidth="1"/>
    <col min="7460" max="7460" width="8.875" style="62" bestFit="1" customWidth="1"/>
    <col min="7461" max="7680" width="3.625" style="62"/>
    <col min="7681" max="7690" width="3.625" style="62" customWidth="1"/>
    <col min="7691" max="7691" width="4.75" style="62" customWidth="1"/>
    <col min="7692" max="7712" width="3.625" style="62" customWidth="1"/>
    <col min="7713" max="7713" width="3.625" style="62"/>
    <col min="7714" max="7715" width="9.625" style="62" customWidth="1"/>
    <col min="7716" max="7716" width="8.875" style="62" bestFit="1" customWidth="1"/>
    <col min="7717" max="7936" width="3.625" style="62"/>
    <col min="7937" max="7946" width="3.625" style="62" customWidth="1"/>
    <col min="7947" max="7947" width="4.75" style="62" customWidth="1"/>
    <col min="7948" max="7968" width="3.625" style="62" customWidth="1"/>
    <col min="7969" max="7969" width="3.625" style="62"/>
    <col min="7970" max="7971" width="9.625" style="62" customWidth="1"/>
    <col min="7972" max="7972" width="8.875" style="62" bestFit="1" customWidth="1"/>
    <col min="7973" max="8192" width="3.625" style="62"/>
    <col min="8193" max="8202" width="3.625" style="62" customWidth="1"/>
    <col min="8203" max="8203" width="4.75" style="62" customWidth="1"/>
    <col min="8204" max="8224" width="3.625" style="62" customWidth="1"/>
    <col min="8225" max="8225" width="3.625" style="62"/>
    <col min="8226" max="8227" width="9.625" style="62" customWidth="1"/>
    <col min="8228" max="8228" width="8.875" style="62" bestFit="1" customWidth="1"/>
    <col min="8229" max="8448" width="3.625" style="62"/>
    <col min="8449" max="8458" width="3.625" style="62" customWidth="1"/>
    <col min="8459" max="8459" width="4.75" style="62" customWidth="1"/>
    <col min="8460" max="8480" width="3.625" style="62" customWidth="1"/>
    <col min="8481" max="8481" width="3.625" style="62"/>
    <col min="8482" max="8483" width="9.625" style="62" customWidth="1"/>
    <col min="8484" max="8484" width="8.875" style="62" bestFit="1" customWidth="1"/>
    <col min="8485" max="8704" width="3.625" style="62"/>
    <col min="8705" max="8714" width="3.625" style="62" customWidth="1"/>
    <col min="8715" max="8715" width="4.75" style="62" customWidth="1"/>
    <col min="8716" max="8736" width="3.625" style="62" customWidth="1"/>
    <col min="8737" max="8737" width="3.625" style="62"/>
    <col min="8738" max="8739" width="9.625" style="62" customWidth="1"/>
    <col min="8740" max="8740" width="8.875" style="62" bestFit="1" customWidth="1"/>
    <col min="8741" max="8960" width="3.625" style="62"/>
    <col min="8961" max="8970" width="3.625" style="62" customWidth="1"/>
    <col min="8971" max="8971" width="4.75" style="62" customWidth="1"/>
    <col min="8972" max="8992" width="3.625" style="62" customWidth="1"/>
    <col min="8993" max="8993" width="3.625" style="62"/>
    <col min="8994" max="8995" width="9.625" style="62" customWidth="1"/>
    <col min="8996" max="8996" width="8.875" style="62" bestFit="1" customWidth="1"/>
    <col min="8997" max="9216" width="3.625" style="62"/>
    <col min="9217" max="9226" width="3.625" style="62" customWidth="1"/>
    <col min="9227" max="9227" width="4.75" style="62" customWidth="1"/>
    <col min="9228" max="9248" width="3.625" style="62" customWidth="1"/>
    <col min="9249" max="9249" width="3.625" style="62"/>
    <col min="9250" max="9251" width="9.625" style="62" customWidth="1"/>
    <col min="9252" max="9252" width="8.875" style="62" bestFit="1" customWidth="1"/>
    <col min="9253" max="9472" width="3.625" style="62"/>
    <col min="9473" max="9482" width="3.625" style="62" customWidth="1"/>
    <col min="9483" max="9483" width="4.75" style="62" customWidth="1"/>
    <col min="9484" max="9504" width="3.625" style="62" customWidth="1"/>
    <col min="9505" max="9505" width="3.625" style="62"/>
    <col min="9506" max="9507" width="9.625" style="62" customWidth="1"/>
    <col min="9508" max="9508" width="8.875" style="62" bestFit="1" customWidth="1"/>
    <col min="9509" max="9728" width="3.625" style="62"/>
    <col min="9729" max="9738" width="3.625" style="62" customWidth="1"/>
    <col min="9739" max="9739" width="4.75" style="62" customWidth="1"/>
    <col min="9740" max="9760" width="3.625" style="62" customWidth="1"/>
    <col min="9761" max="9761" width="3.625" style="62"/>
    <col min="9762" max="9763" width="9.625" style="62" customWidth="1"/>
    <col min="9764" max="9764" width="8.875" style="62" bestFit="1" customWidth="1"/>
    <col min="9765" max="9984" width="3.625" style="62"/>
    <col min="9985" max="9994" width="3.625" style="62" customWidth="1"/>
    <col min="9995" max="9995" width="4.75" style="62" customWidth="1"/>
    <col min="9996" max="10016" width="3.625" style="62" customWidth="1"/>
    <col min="10017" max="10017" width="3.625" style="62"/>
    <col min="10018" max="10019" width="9.625" style="62" customWidth="1"/>
    <col min="10020" max="10020" width="8.875" style="62" bestFit="1" customWidth="1"/>
    <col min="10021" max="10240" width="3.625" style="62"/>
    <col min="10241" max="10250" width="3.625" style="62" customWidth="1"/>
    <col min="10251" max="10251" width="4.75" style="62" customWidth="1"/>
    <col min="10252" max="10272" width="3.625" style="62" customWidth="1"/>
    <col min="10273" max="10273" width="3.625" style="62"/>
    <col min="10274" max="10275" width="9.625" style="62" customWidth="1"/>
    <col min="10276" max="10276" width="8.875" style="62" bestFit="1" customWidth="1"/>
    <col min="10277" max="10496" width="3.625" style="62"/>
    <col min="10497" max="10506" width="3.625" style="62" customWidth="1"/>
    <col min="10507" max="10507" width="4.75" style="62" customWidth="1"/>
    <col min="10508" max="10528" width="3.625" style="62" customWidth="1"/>
    <col min="10529" max="10529" width="3.625" style="62"/>
    <col min="10530" max="10531" width="9.625" style="62" customWidth="1"/>
    <col min="10532" max="10532" width="8.875" style="62" bestFit="1" customWidth="1"/>
    <col min="10533" max="10752" width="3.625" style="62"/>
    <col min="10753" max="10762" width="3.625" style="62" customWidth="1"/>
    <col min="10763" max="10763" width="4.75" style="62" customWidth="1"/>
    <col min="10764" max="10784" width="3.625" style="62" customWidth="1"/>
    <col min="10785" max="10785" width="3.625" style="62"/>
    <col min="10786" max="10787" width="9.625" style="62" customWidth="1"/>
    <col min="10788" max="10788" width="8.875" style="62" bestFit="1" customWidth="1"/>
    <col min="10789" max="11008" width="3.625" style="62"/>
    <col min="11009" max="11018" width="3.625" style="62" customWidth="1"/>
    <col min="11019" max="11019" width="4.75" style="62" customWidth="1"/>
    <col min="11020" max="11040" width="3.625" style="62" customWidth="1"/>
    <col min="11041" max="11041" width="3.625" style="62"/>
    <col min="11042" max="11043" width="9.625" style="62" customWidth="1"/>
    <col min="11044" max="11044" width="8.875" style="62" bestFit="1" customWidth="1"/>
    <col min="11045" max="11264" width="3.625" style="62"/>
    <col min="11265" max="11274" width="3.625" style="62" customWidth="1"/>
    <col min="11275" max="11275" width="4.75" style="62" customWidth="1"/>
    <col min="11276" max="11296" width="3.625" style="62" customWidth="1"/>
    <col min="11297" max="11297" width="3.625" style="62"/>
    <col min="11298" max="11299" width="9.625" style="62" customWidth="1"/>
    <col min="11300" max="11300" width="8.875" style="62" bestFit="1" customWidth="1"/>
    <col min="11301" max="11520" width="3.625" style="62"/>
    <col min="11521" max="11530" width="3.625" style="62" customWidth="1"/>
    <col min="11531" max="11531" width="4.75" style="62" customWidth="1"/>
    <col min="11532" max="11552" width="3.625" style="62" customWidth="1"/>
    <col min="11553" max="11553" width="3.625" style="62"/>
    <col min="11554" max="11555" width="9.625" style="62" customWidth="1"/>
    <col min="11556" max="11556" width="8.875" style="62" bestFit="1" customWidth="1"/>
    <col min="11557" max="11776" width="3.625" style="62"/>
    <col min="11777" max="11786" width="3.625" style="62" customWidth="1"/>
    <col min="11787" max="11787" width="4.75" style="62" customWidth="1"/>
    <col min="11788" max="11808" width="3.625" style="62" customWidth="1"/>
    <col min="11809" max="11809" width="3.625" style="62"/>
    <col min="11810" max="11811" width="9.625" style="62" customWidth="1"/>
    <col min="11812" max="11812" width="8.875" style="62" bestFit="1" customWidth="1"/>
    <col min="11813" max="12032" width="3.625" style="62"/>
    <col min="12033" max="12042" width="3.625" style="62" customWidth="1"/>
    <col min="12043" max="12043" width="4.75" style="62" customWidth="1"/>
    <col min="12044" max="12064" width="3.625" style="62" customWidth="1"/>
    <col min="12065" max="12065" width="3.625" style="62"/>
    <col min="12066" max="12067" width="9.625" style="62" customWidth="1"/>
    <col min="12068" max="12068" width="8.875" style="62" bestFit="1" customWidth="1"/>
    <col min="12069" max="12288" width="3.625" style="62"/>
    <col min="12289" max="12298" width="3.625" style="62" customWidth="1"/>
    <col min="12299" max="12299" width="4.75" style="62" customWidth="1"/>
    <col min="12300" max="12320" width="3.625" style="62" customWidth="1"/>
    <col min="12321" max="12321" width="3.625" style="62"/>
    <col min="12322" max="12323" width="9.625" style="62" customWidth="1"/>
    <col min="12324" max="12324" width="8.875" style="62" bestFit="1" customWidth="1"/>
    <col min="12325" max="12544" width="3.625" style="62"/>
    <col min="12545" max="12554" width="3.625" style="62" customWidth="1"/>
    <col min="12555" max="12555" width="4.75" style="62" customWidth="1"/>
    <col min="12556" max="12576" width="3.625" style="62" customWidth="1"/>
    <col min="12577" max="12577" width="3.625" style="62"/>
    <col min="12578" max="12579" width="9.625" style="62" customWidth="1"/>
    <col min="12580" max="12580" width="8.875" style="62" bestFit="1" customWidth="1"/>
    <col min="12581" max="12800" width="3.625" style="62"/>
    <col min="12801" max="12810" width="3.625" style="62" customWidth="1"/>
    <col min="12811" max="12811" width="4.75" style="62" customWidth="1"/>
    <col min="12812" max="12832" width="3.625" style="62" customWidth="1"/>
    <col min="12833" max="12833" width="3.625" style="62"/>
    <col min="12834" max="12835" width="9.625" style="62" customWidth="1"/>
    <col min="12836" max="12836" width="8.875" style="62" bestFit="1" customWidth="1"/>
    <col min="12837" max="13056" width="3.625" style="62"/>
    <col min="13057" max="13066" width="3.625" style="62" customWidth="1"/>
    <col min="13067" max="13067" width="4.75" style="62" customWidth="1"/>
    <col min="13068" max="13088" width="3.625" style="62" customWidth="1"/>
    <col min="13089" max="13089" width="3.625" style="62"/>
    <col min="13090" max="13091" width="9.625" style="62" customWidth="1"/>
    <col min="13092" max="13092" width="8.875" style="62" bestFit="1" customWidth="1"/>
    <col min="13093" max="13312" width="3.625" style="62"/>
    <col min="13313" max="13322" width="3.625" style="62" customWidth="1"/>
    <col min="13323" max="13323" width="4.75" style="62" customWidth="1"/>
    <col min="13324" max="13344" width="3.625" style="62" customWidth="1"/>
    <col min="13345" max="13345" width="3.625" style="62"/>
    <col min="13346" max="13347" width="9.625" style="62" customWidth="1"/>
    <col min="13348" max="13348" width="8.875" style="62" bestFit="1" customWidth="1"/>
    <col min="13349" max="13568" width="3.625" style="62"/>
    <col min="13569" max="13578" width="3.625" style="62" customWidth="1"/>
    <col min="13579" max="13579" width="4.75" style="62" customWidth="1"/>
    <col min="13580" max="13600" width="3.625" style="62" customWidth="1"/>
    <col min="13601" max="13601" width="3.625" style="62"/>
    <col min="13602" max="13603" width="9.625" style="62" customWidth="1"/>
    <col min="13604" max="13604" width="8.875" style="62" bestFit="1" customWidth="1"/>
    <col min="13605" max="13824" width="3.625" style="62"/>
    <col min="13825" max="13834" width="3.625" style="62" customWidth="1"/>
    <col min="13835" max="13835" width="4.75" style="62" customWidth="1"/>
    <col min="13836" max="13856" width="3.625" style="62" customWidth="1"/>
    <col min="13857" max="13857" width="3.625" style="62"/>
    <col min="13858" max="13859" width="9.625" style="62" customWidth="1"/>
    <col min="13860" max="13860" width="8.875" style="62" bestFit="1" customWidth="1"/>
    <col min="13861" max="14080" width="3.625" style="62"/>
    <col min="14081" max="14090" width="3.625" style="62" customWidth="1"/>
    <col min="14091" max="14091" width="4.75" style="62" customWidth="1"/>
    <col min="14092" max="14112" width="3.625" style="62" customWidth="1"/>
    <col min="14113" max="14113" width="3.625" style="62"/>
    <col min="14114" max="14115" width="9.625" style="62" customWidth="1"/>
    <col min="14116" max="14116" width="8.875" style="62" bestFit="1" customWidth="1"/>
    <col min="14117" max="14336" width="3.625" style="62"/>
    <col min="14337" max="14346" width="3.625" style="62" customWidth="1"/>
    <col min="14347" max="14347" width="4.75" style="62" customWidth="1"/>
    <col min="14348" max="14368" width="3.625" style="62" customWidth="1"/>
    <col min="14369" max="14369" width="3.625" style="62"/>
    <col min="14370" max="14371" width="9.625" style="62" customWidth="1"/>
    <col min="14372" max="14372" width="8.875" style="62" bestFit="1" customWidth="1"/>
    <col min="14373" max="14592" width="3.625" style="62"/>
    <col min="14593" max="14602" width="3.625" style="62" customWidth="1"/>
    <col min="14603" max="14603" width="4.75" style="62" customWidth="1"/>
    <col min="14604" max="14624" width="3.625" style="62" customWidth="1"/>
    <col min="14625" max="14625" width="3.625" style="62"/>
    <col min="14626" max="14627" width="9.625" style="62" customWidth="1"/>
    <col min="14628" max="14628" width="8.875" style="62" bestFit="1" customWidth="1"/>
    <col min="14629" max="14848" width="3.625" style="62"/>
    <col min="14849" max="14858" width="3.625" style="62" customWidth="1"/>
    <col min="14859" max="14859" width="4.75" style="62" customWidth="1"/>
    <col min="14860" max="14880" width="3.625" style="62" customWidth="1"/>
    <col min="14881" max="14881" width="3.625" style="62"/>
    <col min="14882" max="14883" width="9.625" style="62" customWidth="1"/>
    <col min="14884" max="14884" width="8.875" style="62" bestFit="1" customWidth="1"/>
    <col min="14885" max="15104" width="3.625" style="62"/>
    <col min="15105" max="15114" width="3.625" style="62" customWidth="1"/>
    <col min="15115" max="15115" width="4.75" style="62" customWidth="1"/>
    <col min="15116" max="15136" width="3.625" style="62" customWidth="1"/>
    <col min="15137" max="15137" width="3.625" style="62"/>
    <col min="15138" max="15139" width="9.625" style="62" customWidth="1"/>
    <col min="15140" max="15140" width="8.875" style="62" bestFit="1" customWidth="1"/>
    <col min="15141" max="15360" width="3.625" style="62"/>
    <col min="15361" max="15370" width="3.625" style="62" customWidth="1"/>
    <col min="15371" max="15371" width="4.75" style="62" customWidth="1"/>
    <col min="15372" max="15392" width="3.625" style="62" customWidth="1"/>
    <col min="15393" max="15393" width="3.625" style="62"/>
    <col min="15394" max="15395" width="9.625" style="62" customWidth="1"/>
    <col min="15396" max="15396" width="8.875" style="62" bestFit="1" customWidth="1"/>
    <col min="15397" max="15616" width="3.625" style="62"/>
    <col min="15617" max="15626" width="3.625" style="62" customWidth="1"/>
    <col min="15627" max="15627" width="4.75" style="62" customWidth="1"/>
    <col min="15628" max="15648" width="3.625" style="62" customWidth="1"/>
    <col min="15649" max="15649" width="3.625" style="62"/>
    <col min="15650" max="15651" width="9.625" style="62" customWidth="1"/>
    <col min="15652" max="15652" width="8.875" style="62" bestFit="1" customWidth="1"/>
    <col min="15653" max="15872" width="3.625" style="62"/>
    <col min="15873" max="15882" width="3.625" style="62" customWidth="1"/>
    <col min="15883" max="15883" width="4.75" style="62" customWidth="1"/>
    <col min="15884" max="15904" width="3.625" style="62" customWidth="1"/>
    <col min="15905" max="15905" width="3.625" style="62"/>
    <col min="15906" max="15907" width="9.625" style="62" customWidth="1"/>
    <col min="15908" max="15908" width="8.875" style="62" bestFit="1" customWidth="1"/>
    <col min="15909" max="16128" width="3.625" style="62"/>
    <col min="16129" max="16138" width="3.625" style="62" customWidth="1"/>
    <col min="16139" max="16139" width="4.75" style="62" customWidth="1"/>
    <col min="16140" max="16160" width="3.625" style="62" customWidth="1"/>
    <col min="16161" max="16161" width="3.625" style="62"/>
    <col min="16162" max="16163" width="9.625" style="62" customWidth="1"/>
    <col min="16164" max="16164" width="8.875" style="62" bestFit="1" customWidth="1"/>
    <col min="16165" max="16384" width="3.625" style="62"/>
  </cols>
  <sheetData>
    <row r="1" spans="1:34" ht="30" customHeight="1" x14ac:dyDescent="0.15">
      <c r="A1" s="140" t="s">
        <v>274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</row>
    <row r="2" spans="1:34" ht="27.95" customHeight="1" x14ac:dyDescent="0.15">
      <c r="A2" s="140" t="s">
        <v>109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</row>
    <row r="3" spans="1:34" ht="21" customHeight="1" thickBot="1" x14ac:dyDescent="0.2">
      <c r="A3" s="115"/>
      <c r="B3" s="115"/>
      <c r="C3" s="115"/>
      <c r="D3" s="115"/>
      <c r="E3" s="115"/>
      <c r="F3" s="115"/>
      <c r="S3" s="65"/>
      <c r="T3" s="65"/>
      <c r="U3" s="65"/>
      <c r="V3" s="65"/>
      <c r="W3" s="65"/>
      <c r="X3" s="65"/>
      <c r="Y3" s="65"/>
    </row>
    <row r="4" spans="1:34" ht="21" customHeight="1" x14ac:dyDescent="0.15">
      <c r="A4" s="125" t="s">
        <v>6</v>
      </c>
      <c r="B4" s="125"/>
      <c r="C4" s="125"/>
      <c r="D4" s="125"/>
      <c r="E4" s="125"/>
      <c r="F4" s="125"/>
      <c r="G4" s="125"/>
      <c r="H4" s="125"/>
      <c r="I4" s="125"/>
      <c r="J4" s="125"/>
      <c r="K4" s="126"/>
      <c r="L4" s="159" t="s">
        <v>275</v>
      </c>
      <c r="M4" s="160"/>
      <c r="N4" s="160"/>
      <c r="O4" s="160"/>
      <c r="P4" s="160"/>
      <c r="Q4" s="160"/>
      <c r="R4" s="150"/>
      <c r="S4" s="159" t="s">
        <v>276</v>
      </c>
      <c r="T4" s="160"/>
      <c r="U4" s="160"/>
      <c r="V4" s="160"/>
      <c r="W4" s="160"/>
      <c r="X4" s="160"/>
      <c r="Y4" s="150"/>
      <c r="Z4" s="159" t="s">
        <v>295</v>
      </c>
      <c r="AA4" s="160"/>
      <c r="AB4" s="160"/>
      <c r="AC4" s="160"/>
      <c r="AD4" s="160"/>
      <c r="AE4" s="160"/>
      <c r="AF4" s="160"/>
    </row>
    <row r="5" spans="1:34" ht="21" customHeight="1" x14ac:dyDescent="0.1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8"/>
      <c r="L5" s="161" t="s">
        <v>240</v>
      </c>
      <c r="M5" s="162"/>
      <c r="N5" s="162"/>
      <c r="O5" s="163"/>
      <c r="P5" s="161" t="s">
        <v>241</v>
      </c>
      <c r="Q5" s="162"/>
      <c r="R5" s="163"/>
      <c r="S5" s="161" t="s">
        <v>240</v>
      </c>
      <c r="T5" s="162"/>
      <c r="U5" s="162"/>
      <c r="V5" s="163"/>
      <c r="W5" s="161" t="s">
        <v>241</v>
      </c>
      <c r="X5" s="162"/>
      <c r="Y5" s="163"/>
      <c r="Z5" s="161" t="s">
        <v>240</v>
      </c>
      <c r="AA5" s="162"/>
      <c r="AB5" s="162"/>
      <c r="AC5" s="163"/>
      <c r="AD5" s="161" t="s">
        <v>241</v>
      </c>
      <c r="AE5" s="162"/>
      <c r="AF5" s="162"/>
    </row>
    <row r="6" spans="1:34" s="1" customFormat="1" ht="21" customHeight="1" x14ac:dyDescent="0.15">
      <c r="A6" s="200" t="s">
        <v>3</v>
      </c>
      <c r="B6" s="200"/>
      <c r="C6" s="200"/>
      <c r="D6" s="200"/>
      <c r="E6" s="200"/>
      <c r="F6" s="200"/>
      <c r="G6" s="200"/>
      <c r="H6" s="200"/>
      <c r="I6" s="200"/>
      <c r="J6" s="200"/>
      <c r="K6" s="8"/>
      <c r="L6" s="212">
        <f>L9+L28</f>
        <v>51148769</v>
      </c>
      <c r="M6" s="158"/>
      <c r="N6" s="158"/>
      <c r="O6" s="158"/>
      <c r="P6" s="211">
        <f>L6/$L$6*100</f>
        <v>100</v>
      </c>
      <c r="Q6" s="211"/>
      <c r="R6" s="211"/>
      <c r="S6" s="158">
        <f>S9+S28</f>
        <v>50501804</v>
      </c>
      <c r="T6" s="158"/>
      <c r="U6" s="158"/>
      <c r="V6" s="158"/>
      <c r="W6" s="211">
        <f>S6/$S$6*100</f>
        <v>100</v>
      </c>
      <c r="X6" s="211"/>
      <c r="Y6" s="211"/>
      <c r="Z6" s="100">
        <f>Z9+Z28</f>
        <v>50617983</v>
      </c>
      <c r="AA6" s="100"/>
      <c r="AB6" s="100"/>
      <c r="AC6" s="100"/>
      <c r="AD6" s="98">
        <f t="shared" ref="AD6:AD36" si="0">Z6/$Z$6*100</f>
        <v>100</v>
      </c>
      <c r="AE6" s="98"/>
      <c r="AF6" s="98"/>
    </row>
    <row r="7" spans="1:34" ht="15" customHeight="1" x14ac:dyDescent="0.15">
      <c r="A7" s="50"/>
      <c r="B7" s="50"/>
      <c r="C7" s="50"/>
      <c r="D7" s="50"/>
      <c r="E7" s="50"/>
      <c r="F7" s="50"/>
      <c r="G7" s="50"/>
      <c r="H7" s="50"/>
      <c r="I7" s="50"/>
      <c r="J7" s="50"/>
      <c r="K7" s="71"/>
      <c r="L7" s="107"/>
      <c r="M7" s="99"/>
      <c r="N7" s="99"/>
      <c r="O7" s="99"/>
      <c r="P7" s="203"/>
      <c r="Q7" s="203"/>
      <c r="R7" s="203"/>
      <c r="S7" s="99"/>
      <c r="T7" s="99"/>
      <c r="U7" s="99"/>
      <c r="V7" s="99"/>
      <c r="W7" s="203"/>
      <c r="X7" s="203"/>
      <c r="Y7" s="203"/>
      <c r="Z7" s="99"/>
      <c r="AA7" s="99"/>
      <c r="AB7" s="99"/>
      <c r="AC7" s="99"/>
      <c r="AD7" s="104"/>
      <c r="AE7" s="104"/>
      <c r="AF7" s="104"/>
    </row>
    <row r="8" spans="1:34" ht="15" customHeight="1" x14ac:dyDescent="0.15">
      <c r="A8" s="65"/>
      <c r="B8" s="65"/>
      <c r="C8" s="65"/>
      <c r="D8" s="65"/>
      <c r="E8" s="65"/>
      <c r="F8" s="65"/>
      <c r="G8" s="65"/>
      <c r="H8" s="65"/>
      <c r="I8" s="65"/>
      <c r="J8" s="65"/>
      <c r="K8" s="66"/>
      <c r="L8" s="107"/>
      <c r="M8" s="99"/>
      <c r="N8" s="99"/>
      <c r="O8" s="99"/>
      <c r="P8" s="203"/>
      <c r="Q8" s="203"/>
      <c r="R8" s="203"/>
      <c r="S8" s="99"/>
      <c r="T8" s="99"/>
      <c r="U8" s="99"/>
      <c r="V8" s="99"/>
      <c r="W8" s="203"/>
      <c r="X8" s="203"/>
      <c r="Y8" s="203"/>
      <c r="Z8" s="99"/>
      <c r="AA8" s="99"/>
      <c r="AB8" s="99"/>
      <c r="AC8" s="99"/>
      <c r="AD8" s="104"/>
      <c r="AE8" s="104"/>
      <c r="AF8" s="104"/>
    </row>
    <row r="9" spans="1:34" s="1" customFormat="1" ht="21" customHeight="1" x14ac:dyDescent="0.15">
      <c r="B9" s="209" t="s">
        <v>110</v>
      </c>
      <c r="C9" s="209"/>
      <c r="D9" s="209"/>
      <c r="E9" s="209"/>
      <c r="F9" s="209"/>
      <c r="G9" s="209"/>
      <c r="H9" s="209"/>
      <c r="I9" s="209"/>
      <c r="J9" s="209"/>
      <c r="K9" s="210"/>
      <c r="L9" s="114">
        <f>SUM(L11:O25)</f>
        <v>19859148</v>
      </c>
      <c r="M9" s="100"/>
      <c r="N9" s="100"/>
      <c r="O9" s="100"/>
      <c r="P9" s="208">
        <f>L9/$L$6*100</f>
        <v>38.826248193773729</v>
      </c>
      <c r="Q9" s="208"/>
      <c r="R9" s="208"/>
      <c r="S9" s="100">
        <f>SUM(S11:V25)</f>
        <v>19818670</v>
      </c>
      <c r="T9" s="100"/>
      <c r="U9" s="100"/>
      <c r="V9" s="100"/>
      <c r="W9" s="208">
        <f>S9/$S$6*100</f>
        <v>39.243489202880752</v>
      </c>
      <c r="X9" s="208"/>
      <c r="Y9" s="208"/>
      <c r="Z9" s="100">
        <f>SUM(Z11,Z13,Z15,Z17,Z19,Z21,Z23,Z25)</f>
        <v>19659264</v>
      </c>
      <c r="AA9" s="100"/>
      <c r="AB9" s="100"/>
      <c r="AC9" s="100"/>
      <c r="AD9" s="98">
        <f t="shared" si="0"/>
        <v>38.838497377503167</v>
      </c>
      <c r="AE9" s="98"/>
      <c r="AF9" s="98"/>
    </row>
    <row r="10" spans="1:34" ht="15" customHeight="1" x14ac:dyDescent="0.1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71"/>
      <c r="L10" s="107"/>
      <c r="M10" s="99"/>
      <c r="N10" s="99"/>
      <c r="O10" s="99"/>
      <c r="P10" s="203"/>
      <c r="Q10" s="203"/>
      <c r="R10" s="203"/>
      <c r="S10" s="99"/>
      <c r="T10" s="99"/>
      <c r="U10" s="99"/>
      <c r="V10" s="99"/>
      <c r="W10" s="204"/>
      <c r="X10" s="204"/>
      <c r="Y10" s="204"/>
      <c r="Z10" s="99"/>
      <c r="AA10" s="99"/>
      <c r="AB10" s="99"/>
      <c r="AC10" s="99"/>
      <c r="AD10" s="104"/>
      <c r="AE10" s="104"/>
      <c r="AF10" s="104"/>
    </row>
    <row r="11" spans="1:34" ht="21" customHeight="1" x14ac:dyDescent="0.15">
      <c r="A11" s="65"/>
      <c r="C11" s="106" t="s">
        <v>60</v>
      </c>
      <c r="D11" s="106"/>
      <c r="E11" s="106"/>
      <c r="F11" s="106"/>
      <c r="G11" s="106"/>
      <c r="H11" s="106"/>
      <c r="I11" s="106"/>
      <c r="J11" s="106"/>
      <c r="K11" s="148"/>
      <c r="L11" s="107">
        <v>13911861</v>
      </c>
      <c r="M11" s="99"/>
      <c r="N11" s="99"/>
      <c r="O11" s="99"/>
      <c r="P11" s="204">
        <f>L11/$L$6*100</f>
        <v>27.198818802462281</v>
      </c>
      <c r="Q11" s="204"/>
      <c r="R11" s="204"/>
      <c r="S11" s="99">
        <v>13792636</v>
      </c>
      <c r="T11" s="99"/>
      <c r="U11" s="99"/>
      <c r="V11" s="99"/>
      <c r="W11" s="204">
        <f>S11/$S$6*100</f>
        <v>27.311174864169207</v>
      </c>
      <c r="X11" s="204"/>
      <c r="Y11" s="204"/>
      <c r="Z11" s="99">
        <v>14217754</v>
      </c>
      <c r="AA11" s="99"/>
      <c r="AB11" s="99"/>
      <c r="AC11" s="99"/>
      <c r="AD11" s="130">
        <f t="shared" si="0"/>
        <v>28.088345598440778</v>
      </c>
      <c r="AE11" s="130"/>
      <c r="AF11" s="130"/>
    </row>
    <row r="12" spans="1:34" ht="15" customHeight="1" x14ac:dyDescent="0.15">
      <c r="A12" s="65"/>
      <c r="C12" s="48"/>
      <c r="D12" s="48"/>
      <c r="E12" s="48"/>
      <c r="F12" s="48"/>
      <c r="G12" s="48"/>
      <c r="H12" s="48"/>
      <c r="I12" s="48"/>
      <c r="J12" s="48"/>
      <c r="K12" s="56"/>
      <c r="L12" s="107"/>
      <c r="M12" s="99"/>
      <c r="N12" s="99"/>
      <c r="O12" s="99"/>
      <c r="P12" s="203"/>
      <c r="Q12" s="203"/>
      <c r="R12" s="203"/>
      <c r="S12" s="99"/>
      <c r="T12" s="99"/>
      <c r="U12" s="99"/>
      <c r="V12" s="99"/>
      <c r="W12" s="204"/>
      <c r="X12" s="204"/>
      <c r="Y12" s="204"/>
      <c r="Z12" s="99"/>
      <c r="AA12" s="99"/>
      <c r="AB12" s="99"/>
      <c r="AC12" s="99"/>
      <c r="AD12" s="104"/>
      <c r="AE12" s="104"/>
      <c r="AF12" s="104"/>
      <c r="AH12" s="26"/>
    </row>
    <row r="13" spans="1:34" ht="21" customHeight="1" x14ac:dyDescent="0.15">
      <c r="A13" s="65"/>
      <c r="C13" s="106" t="s">
        <v>70</v>
      </c>
      <c r="D13" s="106"/>
      <c r="E13" s="106"/>
      <c r="F13" s="106"/>
      <c r="G13" s="106"/>
      <c r="H13" s="106"/>
      <c r="I13" s="106"/>
      <c r="J13" s="106"/>
      <c r="K13" s="148"/>
      <c r="L13" s="107">
        <v>489279</v>
      </c>
      <c r="M13" s="99"/>
      <c r="N13" s="99"/>
      <c r="O13" s="99"/>
      <c r="P13" s="204">
        <f>L13/$L$6*100</f>
        <v>0.95658020626068241</v>
      </c>
      <c r="Q13" s="204"/>
      <c r="R13" s="204"/>
      <c r="S13" s="99">
        <v>490650</v>
      </c>
      <c r="T13" s="99"/>
      <c r="U13" s="99"/>
      <c r="V13" s="99"/>
      <c r="W13" s="204">
        <f>S13/$S$6*100</f>
        <v>0.9715494519760125</v>
      </c>
      <c r="X13" s="204"/>
      <c r="Y13" s="204"/>
      <c r="Z13" s="99">
        <v>344648</v>
      </c>
      <c r="AA13" s="99"/>
      <c r="AB13" s="99"/>
      <c r="AC13" s="99"/>
      <c r="AD13" s="130">
        <f t="shared" si="0"/>
        <v>0.68088054792700847</v>
      </c>
      <c r="AE13" s="130"/>
      <c r="AF13" s="130"/>
      <c r="AH13" s="26"/>
    </row>
    <row r="14" spans="1:34" ht="12.75" customHeight="1" x14ac:dyDescent="0.15">
      <c r="A14" s="65"/>
      <c r="C14" s="48"/>
      <c r="D14" s="48"/>
      <c r="E14" s="48"/>
      <c r="F14" s="48"/>
      <c r="G14" s="48"/>
      <c r="H14" s="48"/>
      <c r="I14" s="48"/>
      <c r="J14" s="48"/>
      <c r="K14" s="56"/>
      <c r="L14" s="107"/>
      <c r="M14" s="99"/>
      <c r="N14" s="99"/>
      <c r="O14" s="99"/>
      <c r="P14" s="203"/>
      <c r="Q14" s="203"/>
      <c r="R14" s="203"/>
      <c r="S14" s="99"/>
      <c r="T14" s="99"/>
      <c r="U14" s="99"/>
      <c r="V14" s="99"/>
      <c r="W14" s="204"/>
      <c r="X14" s="204"/>
      <c r="Y14" s="204"/>
      <c r="Z14" s="99"/>
      <c r="AA14" s="99"/>
      <c r="AB14" s="99"/>
      <c r="AC14" s="99"/>
      <c r="AD14" s="104"/>
      <c r="AE14" s="104"/>
      <c r="AF14" s="104"/>
      <c r="AH14" s="26"/>
    </row>
    <row r="15" spans="1:34" ht="21" customHeight="1" x14ac:dyDescent="0.15">
      <c r="A15" s="65"/>
      <c r="C15" s="106" t="s">
        <v>71</v>
      </c>
      <c r="D15" s="106"/>
      <c r="E15" s="106"/>
      <c r="F15" s="106"/>
      <c r="G15" s="106"/>
      <c r="H15" s="106"/>
      <c r="I15" s="106"/>
      <c r="J15" s="106"/>
      <c r="K15" s="148"/>
      <c r="L15" s="107">
        <v>919698</v>
      </c>
      <c r="M15" s="99"/>
      <c r="N15" s="99"/>
      <c r="O15" s="99"/>
      <c r="P15" s="204">
        <f>L15/$L$6*100</f>
        <v>1.7980843292631343</v>
      </c>
      <c r="Q15" s="204"/>
      <c r="R15" s="204"/>
      <c r="S15" s="99">
        <v>881447</v>
      </c>
      <c r="T15" s="99"/>
      <c r="U15" s="99"/>
      <c r="V15" s="99"/>
      <c r="W15" s="204">
        <f>S15/$S$6*100</f>
        <v>1.7453772542462047</v>
      </c>
      <c r="X15" s="204"/>
      <c r="Y15" s="204"/>
      <c r="Z15" s="99">
        <v>857932</v>
      </c>
      <c r="AA15" s="99"/>
      <c r="AB15" s="99"/>
      <c r="AC15" s="99"/>
      <c r="AD15" s="130">
        <f t="shared" si="0"/>
        <v>1.6949154216595315</v>
      </c>
      <c r="AE15" s="130"/>
      <c r="AF15" s="130"/>
    </row>
    <row r="16" spans="1:34" ht="15" customHeight="1" x14ac:dyDescent="0.15">
      <c r="A16" s="65"/>
      <c r="C16" s="48"/>
      <c r="D16" s="48"/>
      <c r="E16" s="48"/>
      <c r="F16" s="48"/>
      <c r="G16" s="48"/>
      <c r="H16" s="48"/>
      <c r="I16" s="48"/>
      <c r="J16" s="48"/>
      <c r="K16" s="56"/>
      <c r="L16" s="107"/>
      <c r="M16" s="99"/>
      <c r="N16" s="99"/>
      <c r="O16" s="99"/>
      <c r="P16" s="203"/>
      <c r="Q16" s="203"/>
      <c r="R16" s="203"/>
      <c r="S16" s="99"/>
      <c r="T16" s="99"/>
      <c r="U16" s="99"/>
      <c r="V16" s="99"/>
      <c r="W16" s="204"/>
      <c r="X16" s="204"/>
      <c r="Y16" s="204"/>
      <c r="Z16" s="99"/>
      <c r="AA16" s="99"/>
      <c r="AB16" s="99"/>
      <c r="AC16" s="99"/>
      <c r="AD16" s="104"/>
      <c r="AE16" s="104"/>
      <c r="AF16" s="104"/>
    </row>
    <row r="17" spans="1:32" ht="21" customHeight="1" x14ac:dyDescent="0.15">
      <c r="A17" s="65"/>
      <c r="C17" s="106" t="s">
        <v>74</v>
      </c>
      <c r="D17" s="106"/>
      <c r="E17" s="106"/>
      <c r="F17" s="106"/>
      <c r="G17" s="106"/>
      <c r="H17" s="106"/>
      <c r="I17" s="106"/>
      <c r="J17" s="106"/>
      <c r="K17" s="148"/>
      <c r="L17" s="107">
        <v>301352</v>
      </c>
      <c r="M17" s="99"/>
      <c r="N17" s="99"/>
      <c r="O17" s="99"/>
      <c r="P17" s="204">
        <f>L17/$L$6*100</f>
        <v>0.58916764937197219</v>
      </c>
      <c r="Q17" s="204"/>
      <c r="R17" s="204"/>
      <c r="S17" s="99">
        <v>820070</v>
      </c>
      <c r="T17" s="99"/>
      <c r="U17" s="99"/>
      <c r="V17" s="99"/>
      <c r="W17" s="204">
        <f>S17/$S$6*100</f>
        <v>1.6238429819259528</v>
      </c>
      <c r="X17" s="204"/>
      <c r="Y17" s="204"/>
      <c r="Z17" s="99">
        <v>452615</v>
      </c>
      <c r="AA17" s="99"/>
      <c r="AB17" s="99"/>
      <c r="AC17" s="99"/>
      <c r="AD17" s="130">
        <f t="shared" si="0"/>
        <v>0.89417826071813244</v>
      </c>
      <c r="AE17" s="130"/>
      <c r="AF17" s="130"/>
    </row>
    <row r="18" spans="1:32" ht="15" customHeight="1" x14ac:dyDescent="0.15">
      <c r="A18" s="65"/>
      <c r="C18" s="48"/>
      <c r="D18" s="48"/>
      <c r="E18" s="48"/>
      <c r="F18" s="48"/>
      <c r="G18" s="48"/>
      <c r="H18" s="48"/>
      <c r="I18" s="48"/>
      <c r="J18" s="48"/>
      <c r="K18" s="56"/>
      <c r="L18" s="107"/>
      <c r="M18" s="99"/>
      <c r="N18" s="99"/>
      <c r="O18" s="99"/>
      <c r="P18" s="203"/>
      <c r="Q18" s="203"/>
      <c r="R18" s="203"/>
      <c r="S18" s="99"/>
      <c r="T18" s="99"/>
      <c r="U18" s="99"/>
      <c r="V18" s="99"/>
      <c r="W18" s="204"/>
      <c r="X18" s="204"/>
      <c r="Y18" s="204"/>
      <c r="Z18" s="99"/>
      <c r="AA18" s="99"/>
      <c r="AB18" s="99"/>
      <c r="AC18" s="99"/>
      <c r="AD18" s="104"/>
      <c r="AE18" s="104"/>
      <c r="AF18" s="104"/>
    </row>
    <row r="19" spans="1:32" ht="21" customHeight="1" x14ac:dyDescent="0.15">
      <c r="A19" s="65"/>
      <c r="C19" s="106" t="s">
        <v>7</v>
      </c>
      <c r="D19" s="106"/>
      <c r="E19" s="106"/>
      <c r="F19" s="106"/>
      <c r="G19" s="106"/>
      <c r="H19" s="106"/>
      <c r="I19" s="106"/>
      <c r="J19" s="106"/>
      <c r="K19" s="148"/>
      <c r="L19" s="107">
        <v>120976</v>
      </c>
      <c r="M19" s="99"/>
      <c r="N19" s="99"/>
      <c r="O19" s="99"/>
      <c r="P19" s="204">
        <f>L19/$L$6*100</f>
        <v>0.23651791111531933</v>
      </c>
      <c r="Q19" s="204"/>
      <c r="R19" s="204"/>
      <c r="S19" s="99">
        <v>146973</v>
      </c>
      <c r="T19" s="99"/>
      <c r="U19" s="99"/>
      <c r="V19" s="99"/>
      <c r="W19" s="204">
        <f>S19/$S$6*100</f>
        <v>0.29102524733571894</v>
      </c>
      <c r="X19" s="204"/>
      <c r="Y19" s="204"/>
      <c r="Z19" s="99">
        <v>247819</v>
      </c>
      <c r="AA19" s="99"/>
      <c r="AB19" s="99"/>
      <c r="AC19" s="99"/>
      <c r="AD19" s="130">
        <f t="shared" si="0"/>
        <v>0.48958687271280649</v>
      </c>
      <c r="AE19" s="130"/>
      <c r="AF19" s="130"/>
    </row>
    <row r="20" spans="1:32" ht="15" customHeight="1" x14ac:dyDescent="0.15">
      <c r="A20" s="65"/>
      <c r="C20" s="48"/>
      <c r="D20" s="48"/>
      <c r="E20" s="48"/>
      <c r="F20" s="48"/>
      <c r="G20" s="48"/>
      <c r="H20" s="48"/>
      <c r="I20" s="48"/>
      <c r="J20" s="48"/>
      <c r="K20" s="56"/>
      <c r="L20" s="107"/>
      <c r="M20" s="99"/>
      <c r="N20" s="99"/>
      <c r="O20" s="99"/>
      <c r="P20" s="203"/>
      <c r="Q20" s="203"/>
      <c r="R20" s="203"/>
      <c r="S20" s="99"/>
      <c r="T20" s="99"/>
      <c r="U20" s="99"/>
      <c r="V20" s="99"/>
      <c r="W20" s="204"/>
      <c r="X20" s="204"/>
      <c r="Y20" s="204"/>
      <c r="Z20" s="99"/>
      <c r="AA20" s="99"/>
      <c r="AB20" s="99"/>
      <c r="AC20" s="99"/>
      <c r="AD20" s="104"/>
      <c r="AE20" s="104"/>
      <c r="AF20" s="104"/>
    </row>
    <row r="21" spans="1:32" ht="21" customHeight="1" x14ac:dyDescent="0.15">
      <c r="A21" s="65"/>
      <c r="C21" s="106" t="s">
        <v>75</v>
      </c>
      <c r="D21" s="106"/>
      <c r="E21" s="106"/>
      <c r="F21" s="106"/>
      <c r="G21" s="106"/>
      <c r="H21" s="106"/>
      <c r="I21" s="106"/>
      <c r="J21" s="106"/>
      <c r="K21" s="148"/>
      <c r="L21" s="107">
        <v>2253982</v>
      </c>
      <c r="M21" s="99"/>
      <c r="N21" s="99"/>
      <c r="O21" s="99"/>
      <c r="P21" s="204">
        <f>L21/$L$6*100</f>
        <v>4.4067179798598861</v>
      </c>
      <c r="Q21" s="204"/>
      <c r="R21" s="204"/>
      <c r="S21" s="99">
        <v>1508964</v>
      </c>
      <c r="T21" s="99"/>
      <c r="U21" s="99"/>
      <c r="V21" s="99"/>
      <c r="W21" s="204">
        <f>S21/$S$6*100</f>
        <v>2.9879407872241552</v>
      </c>
      <c r="X21" s="204"/>
      <c r="Y21" s="204"/>
      <c r="Z21" s="99">
        <v>1906326</v>
      </c>
      <c r="AA21" s="99"/>
      <c r="AB21" s="99"/>
      <c r="AC21" s="99"/>
      <c r="AD21" s="130">
        <f t="shared" si="0"/>
        <v>3.7661042321658686</v>
      </c>
      <c r="AE21" s="130"/>
      <c r="AF21" s="130"/>
    </row>
    <row r="22" spans="1:32" ht="15" customHeight="1" x14ac:dyDescent="0.15">
      <c r="A22" s="65"/>
      <c r="C22" s="48"/>
      <c r="D22" s="48"/>
      <c r="E22" s="48"/>
      <c r="F22" s="48"/>
      <c r="G22" s="48"/>
      <c r="H22" s="48"/>
      <c r="I22" s="48"/>
      <c r="J22" s="48"/>
      <c r="K22" s="56"/>
      <c r="L22" s="107"/>
      <c r="M22" s="99"/>
      <c r="N22" s="99"/>
      <c r="O22" s="99"/>
      <c r="P22" s="203"/>
      <c r="Q22" s="203"/>
      <c r="R22" s="203"/>
      <c r="S22" s="99"/>
      <c r="T22" s="99"/>
      <c r="U22" s="99"/>
      <c r="V22" s="99"/>
      <c r="W22" s="204"/>
      <c r="X22" s="204"/>
      <c r="Y22" s="204"/>
      <c r="Z22" s="99"/>
      <c r="AA22" s="99"/>
      <c r="AB22" s="99"/>
      <c r="AC22" s="99"/>
      <c r="AD22" s="104"/>
      <c r="AE22" s="104"/>
      <c r="AF22" s="104"/>
    </row>
    <row r="23" spans="1:32" ht="21" customHeight="1" x14ac:dyDescent="0.15">
      <c r="A23" s="65"/>
      <c r="C23" s="106" t="s">
        <v>8</v>
      </c>
      <c r="D23" s="106"/>
      <c r="E23" s="106"/>
      <c r="F23" s="106"/>
      <c r="G23" s="106"/>
      <c r="H23" s="106"/>
      <c r="I23" s="106"/>
      <c r="J23" s="106"/>
      <c r="K23" s="148"/>
      <c r="L23" s="107">
        <v>1012547</v>
      </c>
      <c r="M23" s="99"/>
      <c r="N23" s="99"/>
      <c r="O23" s="99"/>
      <c r="P23" s="204">
        <f>L23/$L$6*100</f>
        <v>1.9796116696376407</v>
      </c>
      <c r="Q23" s="204"/>
      <c r="R23" s="204"/>
      <c r="S23" s="99">
        <v>1318492</v>
      </c>
      <c r="T23" s="99"/>
      <c r="U23" s="99"/>
      <c r="V23" s="99"/>
      <c r="W23" s="204">
        <f>S23/$S$6*100</f>
        <v>2.6107819831545029</v>
      </c>
      <c r="X23" s="204"/>
      <c r="Y23" s="204"/>
      <c r="Z23" s="99">
        <v>743427</v>
      </c>
      <c r="AA23" s="99"/>
      <c r="AB23" s="99"/>
      <c r="AC23" s="99"/>
      <c r="AD23" s="130">
        <f t="shared" si="0"/>
        <v>1.468701350664249</v>
      </c>
      <c r="AE23" s="130"/>
      <c r="AF23" s="130"/>
    </row>
    <row r="24" spans="1:32" ht="15" customHeight="1" x14ac:dyDescent="0.15">
      <c r="A24" s="65"/>
      <c r="C24" s="48"/>
      <c r="D24" s="48"/>
      <c r="E24" s="48"/>
      <c r="F24" s="48"/>
      <c r="G24" s="48"/>
      <c r="H24" s="48"/>
      <c r="I24" s="48"/>
      <c r="J24" s="48"/>
      <c r="K24" s="56"/>
      <c r="L24" s="107"/>
      <c r="M24" s="99"/>
      <c r="N24" s="99"/>
      <c r="O24" s="99"/>
      <c r="P24" s="203"/>
      <c r="Q24" s="203"/>
      <c r="R24" s="203"/>
      <c r="S24" s="99"/>
      <c r="T24" s="99"/>
      <c r="U24" s="99"/>
      <c r="V24" s="99"/>
      <c r="W24" s="204"/>
      <c r="X24" s="204"/>
      <c r="Y24" s="204"/>
      <c r="Z24" s="99"/>
      <c r="AA24" s="99"/>
      <c r="AB24" s="99"/>
      <c r="AC24" s="99"/>
      <c r="AD24" s="104"/>
      <c r="AE24" s="104"/>
      <c r="AF24" s="104"/>
    </row>
    <row r="25" spans="1:32" ht="21" customHeight="1" x14ac:dyDescent="0.15">
      <c r="A25" s="65"/>
      <c r="C25" s="106" t="s">
        <v>9</v>
      </c>
      <c r="D25" s="106"/>
      <c r="E25" s="106"/>
      <c r="F25" s="106"/>
      <c r="G25" s="106"/>
      <c r="H25" s="106"/>
      <c r="I25" s="106"/>
      <c r="J25" s="106"/>
      <c r="K25" s="148"/>
      <c r="L25" s="107">
        <v>849453</v>
      </c>
      <c r="M25" s="99"/>
      <c r="N25" s="99"/>
      <c r="O25" s="99"/>
      <c r="P25" s="204">
        <f>L25/$L$6*100</f>
        <v>1.660749645802815</v>
      </c>
      <c r="Q25" s="204"/>
      <c r="R25" s="204"/>
      <c r="S25" s="99">
        <v>859438</v>
      </c>
      <c r="T25" s="99"/>
      <c r="U25" s="99"/>
      <c r="V25" s="99"/>
      <c r="W25" s="204">
        <f>S25/$S$6*100</f>
        <v>1.7017966328489966</v>
      </c>
      <c r="X25" s="204"/>
      <c r="Y25" s="204"/>
      <c r="Z25" s="99">
        <v>888743</v>
      </c>
      <c r="AA25" s="99"/>
      <c r="AB25" s="99"/>
      <c r="AC25" s="99"/>
      <c r="AD25" s="130">
        <f t="shared" si="0"/>
        <v>1.7557850932147969</v>
      </c>
      <c r="AE25" s="130"/>
      <c r="AF25" s="130"/>
    </row>
    <row r="26" spans="1:32" ht="15" customHeight="1" x14ac:dyDescent="0.15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6"/>
      <c r="L26" s="107"/>
      <c r="M26" s="99"/>
      <c r="N26" s="99"/>
      <c r="O26" s="99"/>
      <c r="P26" s="203"/>
      <c r="Q26" s="203"/>
      <c r="R26" s="203"/>
      <c r="S26" s="99"/>
      <c r="T26" s="99"/>
      <c r="U26" s="99"/>
      <c r="V26" s="99"/>
      <c r="W26" s="204"/>
      <c r="X26" s="204"/>
      <c r="Y26" s="204"/>
      <c r="Z26" s="99"/>
      <c r="AA26" s="99"/>
      <c r="AB26" s="99"/>
      <c r="AC26" s="99"/>
      <c r="AD26" s="104"/>
      <c r="AE26" s="104"/>
      <c r="AF26" s="104"/>
    </row>
    <row r="27" spans="1:32" ht="15" customHeight="1" x14ac:dyDescent="0.15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6"/>
      <c r="L27" s="107"/>
      <c r="M27" s="99"/>
      <c r="N27" s="99"/>
      <c r="O27" s="99"/>
      <c r="P27" s="203"/>
      <c r="Q27" s="203"/>
      <c r="R27" s="203"/>
      <c r="S27" s="99"/>
      <c r="T27" s="99"/>
      <c r="U27" s="99"/>
      <c r="V27" s="99"/>
      <c r="W27" s="204"/>
      <c r="X27" s="204"/>
      <c r="Y27" s="204"/>
      <c r="Z27" s="99"/>
      <c r="AA27" s="99"/>
      <c r="AB27" s="99"/>
      <c r="AC27" s="99"/>
      <c r="AD27" s="104"/>
      <c r="AE27" s="104"/>
      <c r="AF27" s="104"/>
    </row>
    <row r="28" spans="1:32" s="1" customFormat="1" ht="21" customHeight="1" x14ac:dyDescent="0.15">
      <c r="B28" s="209" t="s">
        <v>111</v>
      </c>
      <c r="C28" s="209"/>
      <c r="D28" s="209"/>
      <c r="E28" s="209"/>
      <c r="F28" s="209"/>
      <c r="G28" s="209"/>
      <c r="H28" s="209"/>
      <c r="I28" s="209"/>
      <c r="J28" s="209"/>
      <c r="K28" s="210"/>
      <c r="L28" s="114">
        <f>SUM(L30:O58)</f>
        <v>31289621</v>
      </c>
      <c r="M28" s="100"/>
      <c r="N28" s="100"/>
      <c r="O28" s="100"/>
      <c r="P28" s="208">
        <f>L28/$L$6*100</f>
        <v>61.173751806226264</v>
      </c>
      <c r="Q28" s="208"/>
      <c r="R28" s="208"/>
      <c r="S28" s="100">
        <f>SUM(S30:V58)</f>
        <v>30683134</v>
      </c>
      <c r="T28" s="100"/>
      <c r="U28" s="100"/>
      <c r="V28" s="100"/>
      <c r="W28" s="208">
        <f>S28/$S$6*100</f>
        <v>60.756510797119248</v>
      </c>
      <c r="X28" s="208"/>
      <c r="Y28" s="208"/>
      <c r="Z28" s="100">
        <f>SUM(Z30,Z32,Z34,Z36,Z38,Z40,Z44,Z42,Z46,Z48,Z50,Z52,Z54,Z56,Z58)</f>
        <v>30958719</v>
      </c>
      <c r="AA28" s="100"/>
      <c r="AB28" s="100"/>
      <c r="AC28" s="100"/>
      <c r="AD28" s="98">
        <f t="shared" si="0"/>
        <v>61.161502622496833</v>
      </c>
      <c r="AE28" s="98"/>
      <c r="AF28" s="98"/>
    </row>
    <row r="29" spans="1:32" ht="15" customHeight="1" x14ac:dyDescent="0.15">
      <c r="A29" s="48"/>
      <c r="B29" s="48"/>
      <c r="D29" s="48"/>
      <c r="E29" s="48"/>
      <c r="F29" s="48"/>
      <c r="G29" s="48"/>
      <c r="H29" s="48"/>
      <c r="I29" s="48"/>
      <c r="J29" s="48"/>
      <c r="K29" s="56"/>
      <c r="L29" s="107"/>
      <c r="M29" s="99"/>
      <c r="N29" s="99"/>
      <c r="O29" s="99"/>
      <c r="P29" s="203"/>
      <c r="Q29" s="203"/>
      <c r="R29" s="203"/>
      <c r="S29" s="99"/>
      <c r="T29" s="99"/>
      <c r="U29" s="99"/>
      <c r="V29" s="99"/>
      <c r="W29" s="204"/>
      <c r="X29" s="204"/>
      <c r="Y29" s="204"/>
      <c r="Z29" s="99"/>
      <c r="AA29" s="99"/>
      <c r="AB29" s="99"/>
      <c r="AC29" s="99"/>
      <c r="AD29" s="104"/>
      <c r="AE29" s="104"/>
      <c r="AF29" s="104"/>
    </row>
    <row r="30" spans="1:32" ht="21" customHeight="1" x14ac:dyDescent="0.15">
      <c r="A30" s="48"/>
      <c r="C30" s="106" t="s">
        <v>61</v>
      </c>
      <c r="D30" s="106"/>
      <c r="E30" s="106"/>
      <c r="F30" s="106"/>
      <c r="G30" s="106"/>
      <c r="H30" s="106"/>
      <c r="I30" s="106"/>
      <c r="J30" s="106"/>
      <c r="K30" s="148"/>
      <c r="L30" s="107">
        <v>261537</v>
      </c>
      <c r="M30" s="99"/>
      <c r="N30" s="99"/>
      <c r="O30" s="99"/>
      <c r="P30" s="204">
        <f>L30/$L$6*100</f>
        <v>0.51132608880577368</v>
      </c>
      <c r="Q30" s="204"/>
      <c r="R30" s="204"/>
      <c r="S30" s="99">
        <v>263929</v>
      </c>
      <c r="T30" s="99"/>
      <c r="U30" s="99"/>
      <c r="V30" s="99"/>
      <c r="W30" s="204">
        <f>S30/$S$6*100</f>
        <v>0.52261301398262916</v>
      </c>
      <c r="X30" s="204"/>
      <c r="Y30" s="204"/>
      <c r="Z30" s="99">
        <v>268191</v>
      </c>
      <c r="AA30" s="99"/>
      <c r="AB30" s="99"/>
      <c r="AC30" s="99"/>
      <c r="AD30" s="130">
        <f t="shared" si="0"/>
        <v>0.52983343883931533</v>
      </c>
      <c r="AE30" s="130"/>
      <c r="AF30" s="130"/>
    </row>
    <row r="31" spans="1:32" ht="15" customHeight="1" x14ac:dyDescent="0.15">
      <c r="A31" s="48"/>
      <c r="C31" s="48"/>
      <c r="D31" s="48"/>
      <c r="E31" s="48"/>
      <c r="F31" s="48"/>
      <c r="G31" s="48"/>
      <c r="H31" s="48"/>
      <c r="I31" s="48"/>
      <c r="J31" s="48"/>
      <c r="K31" s="56"/>
      <c r="L31" s="107"/>
      <c r="M31" s="99"/>
      <c r="N31" s="99"/>
      <c r="O31" s="99"/>
      <c r="P31" s="203"/>
      <c r="Q31" s="203"/>
      <c r="R31" s="203"/>
      <c r="S31" s="99"/>
      <c r="T31" s="99"/>
      <c r="U31" s="99"/>
      <c r="V31" s="99"/>
      <c r="W31" s="204"/>
      <c r="X31" s="204"/>
      <c r="Y31" s="204"/>
      <c r="Z31" s="99"/>
      <c r="AA31" s="99"/>
      <c r="AB31" s="99"/>
      <c r="AC31" s="99"/>
      <c r="AD31" s="104"/>
      <c r="AE31" s="104"/>
      <c r="AF31" s="104"/>
    </row>
    <row r="32" spans="1:32" ht="21" customHeight="1" x14ac:dyDescent="0.15">
      <c r="A32" s="48"/>
      <c r="C32" s="106" t="s">
        <v>62</v>
      </c>
      <c r="D32" s="106"/>
      <c r="E32" s="106"/>
      <c r="F32" s="106"/>
      <c r="G32" s="106"/>
      <c r="H32" s="106"/>
      <c r="I32" s="106"/>
      <c r="J32" s="106"/>
      <c r="K32" s="148"/>
      <c r="L32" s="107">
        <v>22426</v>
      </c>
      <c r="M32" s="99"/>
      <c r="N32" s="99"/>
      <c r="O32" s="99"/>
      <c r="P32" s="204">
        <f>L32/$L$6*100</f>
        <v>4.3844652449015933E-2</v>
      </c>
      <c r="Q32" s="204"/>
      <c r="R32" s="204"/>
      <c r="S32" s="99">
        <v>22932</v>
      </c>
      <c r="T32" s="99"/>
      <c r="U32" s="99"/>
      <c r="V32" s="99"/>
      <c r="W32" s="204">
        <f>S32/$S$6*100</f>
        <v>4.5408278880493064E-2</v>
      </c>
      <c r="X32" s="204"/>
      <c r="Y32" s="204"/>
      <c r="Z32" s="99">
        <v>10984</v>
      </c>
      <c r="AA32" s="99"/>
      <c r="AB32" s="99"/>
      <c r="AC32" s="99"/>
      <c r="AD32" s="130">
        <f t="shared" si="0"/>
        <v>2.1699797876181672E-2</v>
      </c>
      <c r="AE32" s="130"/>
      <c r="AF32" s="130"/>
    </row>
    <row r="33" spans="1:32" ht="15" customHeight="1" x14ac:dyDescent="0.15">
      <c r="A33" s="48"/>
      <c r="C33" s="48"/>
      <c r="D33" s="48"/>
      <c r="E33" s="48"/>
      <c r="F33" s="48"/>
      <c r="G33" s="48"/>
      <c r="H33" s="48"/>
      <c r="I33" s="48"/>
      <c r="J33" s="48"/>
      <c r="K33" s="56"/>
      <c r="L33" s="107"/>
      <c r="M33" s="99"/>
      <c r="N33" s="99"/>
      <c r="O33" s="99"/>
      <c r="P33" s="203"/>
      <c r="Q33" s="203"/>
      <c r="R33" s="203"/>
      <c r="S33" s="99"/>
      <c r="T33" s="99"/>
      <c r="U33" s="99"/>
      <c r="V33" s="99"/>
      <c r="W33" s="204"/>
      <c r="X33" s="204"/>
      <c r="Y33" s="204"/>
      <c r="Z33" s="99"/>
      <c r="AA33" s="99"/>
      <c r="AB33" s="99"/>
      <c r="AC33" s="99"/>
      <c r="AD33" s="104"/>
      <c r="AE33" s="104"/>
      <c r="AF33" s="104"/>
    </row>
    <row r="34" spans="1:32" ht="21" customHeight="1" x14ac:dyDescent="0.15">
      <c r="A34" s="48"/>
      <c r="C34" s="106" t="s">
        <v>173</v>
      </c>
      <c r="D34" s="106"/>
      <c r="E34" s="106"/>
      <c r="F34" s="106"/>
      <c r="G34" s="106"/>
      <c r="H34" s="106"/>
      <c r="I34" s="106"/>
      <c r="J34" s="106"/>
      <c r="K34" s="148"/>
      <c r="L34" s="107">
        <v>37683</v>
      </c>
      <c r="M34" s="99"/>
      <c r="N34" s="99"/>
      <c r="O34" s="99"/>
      <c r="P34" s="204">
        <f>L34/$L$6*100</f>
        <v>7.3673327309206602E-2</v>
      </c>
      <c r="Q34" s="204"/>
      <c r="R34" s="204"/>
      <c r="S34" s="99">
        <v>31110</v>
      </c>
      <c r="T34" s="99"/>
      <c r="U34" s="99"/>
      <c r="V34" s="99"/>
      <c r="W34" s="204">
        <f>S34/$S$6*100</f>
        <v>6.1601759810402029E-2</v>
      </c>
      <c r="X34" s="204"/>
      <c r="Y34" s="204"/>
      <c r="Z34" s="99">
        <v>35897</v>
      </c>
      <c r="AA34" s="99"/>
      <c r="AB34" s="99"/>
      <c r="AC34" s="99"/>
      <c r="AD34" s="130">
        <f t="shared" si="0"/>
        <v>7.0917484009586071E-2</v>
      </c>
      <c r="AE34" s="130"/>
      <c r="AF34" s="130"/>
    </row>
    <row r="35" spans="1:32" ht="15" customHeight="1" x14ac:dyDescent="0.15">
      <c r="A35" s="48"/>
      <c r="C35" s="48"/>
      <c r="D35" s="48"/>
      <c r="E35" s="48"/>
      <c r="F35" s="48"/>
      <c r="G35" s="48"/>
      <c r="H35" s="48"/>
      <c r="I35" s="48"/>
      <c r="J35" s="48"/>
      <c r="K35" s="56"/>
      <c r="L35" s="107"/>
      <c r="M35" s="99"/>
      <c r="N35" s="99"/>
      <c r="O35" s="99"/>
      <c r="P35" s="203"/>
      <c r="Q35" s="203"/>
      <c r="R35" s="203"/>
      <c r="S35" s="99"/>
      <c r="T35" s="99"/>
      <c r="U35" s="99"/>
      <c r="V35" s="99"/>
      <c r="W35" s="204"/>
      <c r="X35" s="204"/>
      <c r="Y35" s="204"/>
      <c r="Z35" s="99"/>
      <c r="AA35" s="99"/>
      <c r="AB35" s="99"/>
      <c r="AC35" s="99"/>
      <c r="AD35" s="104"/>
      <c r="AE35" s="104"/>
      <c r="AF35" s="104"/>
    </row>
    <row r="36" spans="1:32" ht="21" customHeight="1" x14ac:dyDescent="0.15">
      <c r="A36" s="48"/>
      <c r="C36" s="106" t="s">
        <v>174</v>
      </c>
      <c r="D36" s="106"/>
      <c r="E36" s="106"/>
      <c r="F36" s="106"/>
      <c r="G36" s="106"/>
      <c r="H36" s="106"/>
      <c r="I36" s="106"/>
      <c r="J36" s="106"/>
      <c r="K36" s="148"/>
      <c r="L36" s="107">
        <v>43186</v>
      </c>
      <c r="M36" s="99"/>
      <c r="N36" s="99"/>
      <c r="O36" s="99"/>
      <c r="P36" s="204">
        <f>L36/$L$6*100</f>
        <v>8.4432139510532508E-2</v>
      </c>
      <c r="Q36" s="204"/>
      <c r="R36" s="204"/>
      <c r="S36" s="99">
        <v>28158</v>
      </c>
      <c r="T36" s="99"/>
      <c r="U36" s="99"/>
      <c r="V36" s="99"/>
      <c r="W36" s="204">
        <f>S36/$S$6*100</f>
        <v>5.5756424067544198E-2</v>
      </c>
      <c r="X36" s="204"/>
      <c r="Y36" s="204"/>
      <c r="Z36" s="99">
        <v>21025</v>
      </c>
      <c r="AA36" s="99"/>
      <c r="AB36" s="99"/>
      <c r="AC36" s="99"/>
      <c r="AD36" s="130">
        <f t="shared" si="0"/>
        <v>4.1536621480946806E-2</v>
      </c>
      <c r="AE36" s="130"/>
      <c r="AF36" s="130"/>
    </row>
    <row r="37" spans="1:32" ht="15" customHeight="1" x14ac:dyDescent="0.15">
      <c r="A37" s="48"/>
      <c r="C37" s="48"/>
      <c r="D37" s="48"/>
      <c r="E37" s="48"/>
      <c r="F37" s="48"/>
      <c r="G37" s="48"/>
      <c r="H37" s="48"/>
      <c r="I37" s="48"/>
      <c r="J37" s="48"/>
      <c r="K37" s="56"/>
      <c r="L37" s="107"/>
      <c r="M37" s="99"/>
      <c r="N37" s="99"/>
      <c r="O37" s="99"/>
      <c r="P37" s="203"/>
      <c r="Q37" s="203"/>
      <c r="R37" s="203"/>
      <c r="S37" s="99"/>
      <c r="T37" s="99"/>
      <c r="U37" s="99"/>
      <c r="V37" s="99"/>
      <c r="W37" s="204"/>
      <c r="X37" s="204"/>
      <c r="Y37" s="204"/>
      <c r="Z37" s="99"/>
      <c r="AA37" s="99"/>
      <c r="AB37" s="99"/>
      <c r="AC37" s="99"/>
      <c r="AD37" s="104"/>
      <c r="AE37" s="104"/>
      <c r="AF37" s="104"/>
    </row>
    <row r="38" spans="1:32" ht="21" customHeight="1" x14ac:dyDescent="0.15">
      <c r="A38" s="48"/>
      <c r="C38" s="106" t="s">
        <v>63</v>
      </c>
      <c r="D38" s="106"/>
      <c r="E38" s="106"/>
      <c r="F38" s="106"/>
      <c r="G38" s="106"/>
      <c r="H38" s="106"/>
      <c r="I38" s="106"/>
      <c r="J38" s="106"/>
      <c r="K38" s="148"/>
      <c r="L38" s="107">
        <v>2228043</v>
      </c>
      <c r="M38" s="99"/>
      <c r="N38" s="99"/>
      <c r="O38" s="99"/>
      <c r="P38" s="204">
        <f>L38/$L$6*100</f>
        <v>4.356005126926906</v>
      </c>
      <c r="Q38" s="204"/>
      <c r="R38" s="204"/>
      <c r="S38" s="99">
        <v>2269160</v>
      </c>
      <c r="T38" s="99"/>
      <c r="U38" s="99"/>
      <c r="V38" s="99"/>
      <c r="W38" s="204">
        <f>S38/$S$6*100</f>
        <v>4.4932256281379566</v>
      </c>
      <c r="X38" s="204"/>
      <c r="Y38" s="204"/>
      <c r="Z38" s="99">
        <v>2144753</v>
      </c>
      <c r="AA38" s="99"/>
      <c r="AB38" s="99"/>
      <c r="AC38" s="99"/>
      <c r="AD38" s="130">
        <f t="shared" ref="AD38:AD58" si="1">Z38/$Z$6*100</f>
        <v>4.237136434298459</v>
      </c>
      <c r="AE38" s="130"/>
      <c r="AF38" s="130"/>
    </row>
    <row r="39" spans="1:32" ht="15" customHeight="1" x14ac:dyDescent="0.15">
      <c r="A39" s="48"/>
      <c r="C39" s="48"/>
      <c r="D39" s="48"/>
      <c r="E39" s="48"/>
      <c r="F39" s="48"/>
      <c r="G39" s="48"/>
      <c r="H39" s="48"/>
      <c r="I39" s="48"/>
      <c r="J39" s="48"/>
      <c r="K39" s="56"/>
      <c r="L39" s="107"/>
      <c r="M39" s="99"/>
      <c r="N39" s="99"/>
      <c r="O39" s="99"/>
      <c r="P39" s="203"/>
      <c r="Q39" s="203"/>
      <c r="R39" s="203"/>
      <c r="S39" s="99"/>
      <c r="T39" s="99"/>
      <c r="U39" s="99"/>
      <c r="V39" s="99"/>
      <c r="W39" s="204"/>
      <c r="X39" s="204"/>
      <c r="Y39" s="204"/>
      <c r="Z39" s="99"/>
      <c r="AA39" s="99"/>
      <c r="AB39" s="99"/>
      <c r="AC39" s="99"/>
      <c r="AD39" s="104"/>
      <c r="AE39" s="104"/>
      <c r="AF39" s="104"/>
    </row>
    <row r="40" spans="1:32" ht="21" customHeight="1" x14ac:dyDescent="0.15">
      <c r="A40" s="48"/>
      <c r="C40" s="106" t="s">
        <v>64</v>
      </c>
      <c r="D40" s="106"/>
      <c r="E40" s="106"/>
      <c r="F40" s="106"/>
      <c r="G40" s="106"/>
      <c r="H40" s="106"/>
      <c r="I40" s="106"/>
      <c r="J40" s="106"/>
      <c r="K40" s="148"/>
      <c r="L40" s="107">
        <v>30595</v>
      </c>
      <c r="M40" s="99"/>
      <c r="N40" s="99"/>
      <c r="O40" s="99"/>
      <c r="P40" s="204">
        <f>L40/$L$6*100</f>
        <v>5.9815711302846797E-2</v>
      </c>
      <c r="Q40" s="204"/>
      <c r="R40" s="204"/>
      <c r="S40" s="99">
        <v>28943</v>
      </c>
      <c r="T40" s="99"/>
      <c r="U40" s="99"/>
      <c r="V40" s="99"/>
      <c r="W40" s="204">
        <f>S40/$S$6*100</f>
        <v>5.7310823985614448E-2</v>
      </c>
      <c r="X40" s="204"/>
      <c r="Y40" s="204"/>
      <c r="Z40" s="99">
        <v>29526</v>
      </c>
      <c r="AA40" s="99"/>
      <c r="AB40" s="99"/>
      <c r="AC40" s="99"/>
      <c r="AD40" s="130">
        <f t="shared" si="1"/>
        <v>5.8331048078308453E-2</v>
      </c>
      <c r="AE40" s="130"/>
      <c r="AF40" s="130"/>
    </row>
    <row r="41" spans="1:32" ht="15" customHeight="1" x14ac:dyDescent="0.15">
      <c r="A41" s="48"/>
      <c r="C41" s="48"/>
      <c r="D41" s="48"/>
      <c r="E41" s="48"/>
      <c r="F41" s="48"/>
      <c r="G41" s="48"/>
      <c r="H41" s="48"/>
      <c r="I41" s="48"/>
      <c r="J41" s="48"/>
      <c r="K41" s="56"/>
      <c r="L41" s="107"/>
      <c r="M41" s="99"/>
      <c r="N41" s="99"/>
      <c r="O41" s="99"/>
      <c r="P41" s="203"/>
      <c r="Q41" s="203"/>
      <c r="R41" s="203"/>
      <c r="S41" s="99"/>
      <c r="T41" s="99"/>
      <c r="U41" s="99"/>
      <c r="V41" s="99"/>
      <c r="W41" s="204"/>
      <c r="X41" s="204"/>
      <c r="Y41" s="204"/>
      <c r="Z41" s="99"/>
      <c r="AA41" s="99"/>
      <c r="AB41" s="99"/>
      <c r="AC41" s="99"/>
      <c r="AD41" s="104"/>
      <c r="AE41" s="104"/>
      <c r="AF41" s="104"/>
    </row>
    <row r="42" spans="1:32" ht="21" customHeight="1" x14ac:dyDescent="0.15">
      <c r="A42" s="48"/>
      <c r="C42" s="106" t="s">
        <v>65</v>
      </c>
      <c r="D42" s="106"/>
      <c r="E42" s="106"/>
      <c r="F42" s="106"/>
      <c r="G42" s="106"/>
      <c r="H42" s="106"/>
      <c r="I42" s="106"/>
      <c r="J42" s="106"/>
      <c r="K42" s="148"/>
      <c r="L42" s="107">
        <v>56055</v>
      </c>
      <c r="M42" s="99"/>
      <c r="N42" s="99"/>
      <c r="O42" s="99"/>
      <c r="P42" s="204">
        <f>L42/$L$6*100</f>
        <v>0.10959208030988978</v>
      </c>
      <c r="Q42" s="204"/>
      <c r="R42" s="204"/>
      <c r="S42" s="99">
        <v>58197</v>
      </c>
      <c r="T42" s="99"/>
      <c r="U42" s="99"/>
      <c r="V42" s="99"/>
      <c r="W42" s="204">
        <f>S42/$S$6*100</f>
        <v>0.11523746755660452</v>
      </c>
      <c r="X42" s="204"/>
      <c r="Y42" s="204"/>
      <c r="Z42" s="99">
        <v>30134</v>
      </c>
      <c r="AA42" s="99"/>
      <c r="AB42" s="99"/>
      <c r="AC42" s="99"/>
      <c r="AD42" s="130">
        <f t="shared" si="1"/>
        <v>5.9532202221491123E-2</v>
      </c>
      <c r="AE42" s="130"/>
      <c r="AF42" s="130"/>
    </row>
    <row r="43" spans="1:32" ht="15" customHeight="1" x14ac:dyDescent="0.15">
      <c r="A43" s="48"/>
      <c r="C43" s="48"/>
      <c r="D43" s="48"/>
      <c r="E43" s="48"/>
      <c r="F43" s="48"/>
      <c r="G43" s="48"/>
      <c r="H43" s="48"/>
      <c r="I43" s="48"/>
      <c r="J43" s="48"/>
      <c r="K43" s="56"/>
      <c r="L43" s="107"/>
      <c r="M43" s="99"/>
      <c r="N43" s="99"/>
      <c r="O43" s="99"/>
      <c r="P43" s="203"/>
      <c r="Q43" s="203"/>
      <c r="R43" s="203"/>
      <c r="S43" s="99"/>
      <c r="T43" s="99"/>
      <c r="U43" s="99"/>
      <c r="V43" s="99"/>
      <c r="W43" s="204"/>
      <c r="X43" s="204"/>
      <c r="Y43" s="204"/>
      <c r="Z43" s="99"/>
      <c r="AA43" s="99"/>
      <c r="AB43" s="99"/>
      <c r="AC43" s="99"/>
      <c r="AD43" s="104"/>
      <c r="AE43" s="104"/>
      <c r="AF43" s="104"/>
    </row>
    <row r="44" spans="1:32" ht="21" customHeight="1" x14ac:dyDescent="0.15">
      <c r="A44" s="48"/>
      <c r="C44" s="106" t="s">
        <v>277</v>
      </c>
      <c r="D44" s="106"/>
      <c r="E44" s="106"/>
      <c r="F44" s="106"/>
      <c r="G44" s="106"/>
      <c r="H44" s="106"/>
      <c r="I44" s="106"/>
      <c r="J44" s="106"/>
      <c r="K44" s="148"/>
      <c r="L44" s="107" t="s">
        <v>269</v>
      </c>
      <c r="M44" s="99"/>
      <c r="N44" s="99"/>
      <c r="O44" s="99"/>
      <c r="P44" s="203" t="s">
        <v>269</v>
      </c>
      <c r="Q44" s="203"/>
      <c r="R44" s="203"/>
      <c r="S44" s="99" t="s">
        <v>269</v>
      </c>
      <c r="T44" s="99"/>
      <c r="U44" s="99"/>
      <c r="V44" s="99"/>
      <c r="W44" s="203" t="s">
        <v>269</v>
      </c>
      <c r="X44" s="203"/>
      <c r="Y44" s="203"/>
      <c r="Z44" s="99">
        <v>8006</v>
      </c>
      <c r="AA44" s="99"/>
      <c r="AB44" s="99"/>
      <c r="AC44" s="99"/>
      <c r="AD44" s="104">
        <f t="shared" si="1"/>
        <v>1.5816513273553393E-2</v>
      </c>
      <c r="AE44" s="104"/>
      <c r="AF44" s="104"/>
    </row>
    <row r="45" spans="1:32" ht="15" customHeight="1" x14ac:dyDescent="0.15">
      <c r="A45" s="48"/>
      <c r="C45" s="48"/>
      <c r="D45" s="48"/>
      <c r="E45" s="48"/>
      <c r="F45" s="48"/>
      <c r="G45" s="48"/>
      <c r="H45" s="48"/>
      <c r="I45" s="48"/>
      <c r="J45" s="48"/>
      <c r="K45" s="56"/>
      <c r="L45" s="107"/>
      <c r="M45" s="99"/>
      <c r="N45" s="99"/>
      <c r="O45" s="99"/>
      <c r="P45" s="203"/>
      <c r="Q45" s="203"/>
      <c r="R45" s="203"/>
      <c r="S45" s="99"/>
      <c r="T45" s="99"/>
      <c r="U45" s="99"/>
      <c r="V45" s="99"/>
      <c r="W45" s="204"/>
      <c r="X45" s="204"/>
      <c r="Y45" s="204"/>
      <c r="Z45" s="99"/>
      <c r="AA45" s="99"/>
      <c r="AB45" s="99"/>
      <c r="AC45" s="99"/>
      <c r="AD45" s="104"/>
      <c r="AE45" s="104"/>
      <c r="AF45" s="104"/>
    </row>
    <row r="46" spans="1:32" ht="21" customHeight="1" x14ac:dyDescent="0.15">
      <c r="A46" s="48"/>
      <c r="C46" s="213" t="s">
        <v>66</v>
      </c>
      <c r="D46" s="213"/>
      <c r="E46" s="213"/>
      <c r="F46" s="213"/>
      <c r="G46" s="213"/>
      <c r="H46" s="213"/>
      <c r="I46" s="213"/>
      <c r="J46" s="213"/>
      <c r="K46" s="214"/>
      <c r="L46" s="107">
        <v>16956</v>
      </c>
      <c r="M46" s="99"/>
      <c r="N46" s="99"/>
      <c r="O46" s="99"/>
      <c r="P46" s="204">
        <f>L46/$L$6*100</f>
        <v>3.3150357929435215E-2</v>
      </c>
      <c r="Q46" s="204"/>
      <c r="R46" s="204"/>
      <c r="S46" s="99">
        <v>16820</v>
      </c>
      <c r="T46" s="99"/>
      <c r="U46" s="99"/>
      <c r="V46" s="99"/>
      <c r="W46" s="204">
        <f>S46/$S$6*100</f>
        <v>3.3305740919670909E-2</v>
      </c>
      <c r="X46" s="204"/>
      <c r="Y46" s="204"/>
      <c r="Z46" s="99">
        <v>17763</v>
      </c>
      <c r="AA46" s="99"/>
      <c r="AB46" s="99"/>
      <c r="AC46" s="99"/>
      <c r="AD46" s="130">
        <f t="shared" si="1"/>
        <v>3.5092271456173982E-2</v>
      </c>
      <c r="AE46" s="130"/>
      <c r="AF46" s="130"/>
    </row>
    <row r="47" spans="1:32" ht="15" customHeight="1" x14ac:dyDescent="0.15">
      <c r="A47" s="48"/>
      <c r="C47" s="28"/>
      <c r="D47" s="28"/>
      <c r="E47" s="28"/>
      <c r="F47" s="28"/>
      <c r="G47" s="28"/>
      <c r="H47" s="28"/>
      <c r="I47" s="28"/>
      <c r="J47" s="28"/>
      <c r="K47" s="60"/>
      <c r="L47" s="107"/>
      <c r="M47" s="99"/>
      <c r="N47" s="99"/>
      <c r="O47" s="99"/>
      <c r="P47" s="203"/>
      <c r="Q47" s="203"/>
      <c r="R47" s="203"/>
      <c r="S47" s="99"/>
      <c r="T47" s="99"/>
      <c r="U47" s="99"/>
      <c r="V47" s="99"/>
      <c r="W47" s="204"/>
      <c r="X47" s="204"/>
      <c r="Y47" s="204"/>
      <c r="Z47" s="99"/>
      <c r="AA47" s="99"/>
      <c r="AB47" s="99"/>
      <c r="AC47" s="99"/>
      <c r="AD47" s="104"/>
      <c r="AE47" s="104"/>
      <c r="AF47" s="104"/>
    </row>
    <row r="48" spans="1:32" ht="21" customHeight="1" x14ac:dyDescent="0.15">
      <c r="A48" s="48"/>
      <c r="C48" s="106" t="s">
        <v>67</v>
      </c>
      <c r="D48" s="106"/>
      <c r="E48" s="106"/>
      <c r="F48" s="106"/>
      <c r="G48" s="106"/>
      <c r="H48" s="106"/>
      <c r="I48" s="106"/>
      <c r="J48" s="106"/>
      <c r="K48" s="148"/>
      <c r="L48" s="107">
        <v>58885</v>
      </c>
      <c r="M48" s="99"/>
      <c r="N48" s="99"/>
      <c r="O48" s="99"/>
      <c r="P48" s="204">
        <f>L48/$L$6*100</f>
        <v>0.11512496028985567</v>
      </c>
      <c r="Q48" s="204"/>
      <c r="R48" s="204"/>
      <c r="S48" s="99">
        <v>74272</v>
      </c>
      <c r="T48" s="99"/>
      <c r="U48" s="99"/>
      <c r="V48" s="99"/>
      <c r="W48" s="204">
        <f>S48/$S$6*100</f>
        <v>0.14706801364957181</v>
      </c>
      <c r="X48" s="204"/>
      <c r="Y48" s="204"/>
      <c r="Z48" s="99">
        <v>203719</v>
      </c>
      <c r="AA48" s="99"/>
      <c r="AB48" s="99"/>
      <c r="AC48" s="99"/>
      <c r="AD48" s="130">
        <f t="shared" si="1"/>
        <v>0.40246368568261603</v>
      </c>
      <c r="AE48" s="130"/>
      <c r="AF48" s="130"/>
    </row>
    <row r="49" spans="1:37" ht="15" customHeight="1" x14ac:dyDescent="0.15">
      <c r="A49" s="48"/>
      <c r="C49" s="28"/>
      <c r="D49" s="28"/>
      <c r="E49" s="28"/>
      <c r="F49" s="28"/>
      <c r="G49" s="28"/>
      <c r="H49" s="28"/>
      <c r="I49" s="28"/>
      <c r="J49" s="28"/>
      <c r="K49" s="60"/>
      <c r="L49" s="107"/>
      <c r="M49" s="99"/>
      <c r="N49" s="99"/>
      <c r="O49" s="99"/>
      <c r="P49" s="203"/>
      <c r="Q49" s="203"/>
      <c r="R49" s="203"/>
      <c r="S49" s="99"/>
      <c r="T49" s="99"/>
      <c r="U49" s="99"/>
      <c r="V49" s="99"/>
      <c r="W49" s="204"/>
      <c r="X49" s="204"/>
      <c r="Y49" s="204"/>
      <c r="Z49" s="99"/>
      <c r="AA49" s="99"/>
      <c r="AB49" s="99"/>
      <c r="AC49" s="99"/>
      <c r="AD49" s="104"/>
      <c r="AE49" s="104"/>
      <c r="AF49" s="104"/>
    </row>
    <row r="50" spans="1:37" ht="21" customHeight="1" x14ac:dyDescent="0.15">
      <c r="A50" s="48"/>
      <c r="C50" s="106" t="s">
        <v>68</v>
      </c>
      <c r="D50" s="106"/>
      <c r="E50" s="106"/>
      <c r="F50" s="106"/>
      <c r="G50" s="106"/>
      <c r="H50" s="106"/>
      <c r="I50" s="106"/>
      <c r="J50" s="106"/>
      <c r="K50" s="148"/>
      <c r="L50" s="107">
        <v>8913992</v>
      </c>
      <c r="M50" s="99"/>
      <c r="N50" s="99"/>
      <c r="O50" s="99"/>
      <c r="P50" s="204">
        <f>L50/$L$6*100</f>
        <v>17.427578755609936</v>
      </c>
      <c r="Q50" s="204"/>
      <c r="R50" s="204"/>
      <c r="S50" s="99">
        <v>8730986</v>
      </c>
      <c r="T50" s="99"/>
      <c r="U50" s="99"/>
      <c r="V50" s="99"/>
      <c r="W50" s="204">
        <f>S50/$S$6*100</f>
        <v>17.288463596270738</v>
      </c>
      <c r="X50" s="204"/>
      <c r="Y50" s="204"/>
      <c r="Z50" s="99">
        <v>8980283</v>
      </c>
      <c r="AA50" s="99"/>
      <c r="AB50" s="99"/>
      <c r="AC50" s="99"/>
      <c r="AD50" s="130">
        <f t="shared" si="1"/>
        <v>17.741289691452149</v>
      </c>
      <c r="AE50" s="130"/>
      <c r="AF50" s="130"/>
    </row>
    <row r="51" spans="1:37" ht="15" customHeight="1" x14ac:dyDescent="0.15">
      <c r="A51" s="48"/>
      <c r="C51" s="48"/>
      <c r="D51" s="48"/>
      <c r="E51" s="48"/>
      <c r="F51" s="48"/>
      <c r="G51" s="48"/>
      <c r="H51" s="48"/>
      <c r="I51" s="48"/>
      <c r="J51" s="48"/>
      <c r="K51" s="56"/>
      <c r="L51" s="107"/>
      <c r="M51" s="99"/>
      <c r="N51" s="99"/>
      <c r="O51" s="99"/>
      <c r="P51" s="203"/>
      <c r="Q51" s="203"/>
      <c r="R51" s="203"/>
      <c r="S51" s="99"/>
      <c r="T51" s="99"/>
      <c r="U51" s="99"/>
      <c r="V51" s="99"/>
      <c r="W51" s="204"/>
      <c r="X51" s="204"/>
      <c r="Y51" s="204"/>
      <c r="Z51" s="99"/>
      <c r="AA51" s="99"/>
      <c r="AB51" s="99"/>
      <c r="AC51" s="99"/>
      <c r="AD51" s="104"/>
      <c r="AE51" s="104"/>
      <c r="AF51" s="104"/>
    </row>
    <row r="52" spans="1:37" ht="21" customHeight="1" x14ac:dyDescent="0.15">
      <c r="A52" s="48"/>
      <c r="C52" s="106" t="s">
        <v>69</v>
      </c>
      <c r="D52" s="106"/>
      <c r="E52" s="106"/>
      <c r="F52" s="106"/>
      <c r="G52" s="106"/>
      <c r="H52" s="106"/>
      <c r="I52" s="106"/>
      <c r="J52" s="106"/>
      <c r="K52" s="148"/>
      <c r="L52" s="107">
        <v>23685</v>
      </c>
      <c r="M52" s="99"/>
      <c r="N52" s="99"/>
      <c r="O52" s="99"/>
      <c r="P52" s="204">
        <f>L52/$L$6*100</f>
        <v>4.6306099761658004E-2</v>
      </c>
      <c r="Q52" s="204"/>
      <c r="R52" s="204"/>
      <c r="S52" s="99">
        <v>21402</v>
      </c>
      <c r="T52" s="99"/>
      <c r="U52" s="99"/>
      <c r="V52" s="99"/>
      <c r="W52" s="204">
        <f>S52/$S$6*100</f>
        <v>4.2378684135719193E-2</v>
      </c>
      <c r="X52" s="204"/>
      <c r="Y52" s="204"/>
      <c r="Z52" s="99">
        <v>19434</v>
      </c>
      <c r="AA52" s="99"/>
      <c r="AB52" s="99"/>
      <c r="AC52" s="99"/>
      <c r="AD52" s="130">
        <f t="shared" si="1"/>
        <v>3.8393469767453989E-2</v>
      </c>
      <c r="AE52" s="130"/>
      <c r="AF52" s="130"/>
    </row>
    <row r="53" spans="1:37" ht="15" customHeight="1" x14ac:dyDescent="0.15">
      <c r="A53" s="48"/>
      <c r="C53" s="48"/>
      <c r="D53" s="48"/>
      <c r="E53" s="48"/>
      <c r="F53" s="48"/>
      <c r="G53" s="48"/>
      <c r="H53" s="48"/>
      <c r="I53" s="48"/>
      <c r="J53" s="48"/>
      <c r="K53" s="56"/>
      <c r="L53" s="107"/>
      <c r="M53" s="99"/>
      <c r="N53" s="99"/>
      <c r="O53" s="99"/>
      <c r="P53" s="203"/>
      <c r="Q53" s="203"/>
      <c r="R53" s="203"/>
      <c r="S53" s="99"/>
      <c r="T53" s="99"/>
      <c r="U53" s="99"/>
      <c r="V53" s="99"/>
      <c r="W53" s="204"/>
      <c r="X53" s="204"/>
      <c r="Y53" s="204"/>
      <c r="Z53" s="99"/>
      <c r="AA53" s="99"/>
      <c r="AB53" s="99"/>
      <c r="AC53" s="99"/>
      <c r="AD53" s="104"/>
      <c r="AE53" s="104"/>
      <c r="AF53" s="104"/>
    </row>
    <row r="54" spans="1:37" ht="21" customHeight="1" x14ac:dyDescent="0.15">
      <c r="A54" s="48"/>
      <c r="C54" s="106" t="s">
        <v>72</v>
      </c>
      <c r="D54" s="106"/>
      <c r="E54" s="106"/>
      <c r="F54" s="106"/>
      <c r="G54" s="106"/>
      <c r="H54" s="106"/>
      <c r="I54" s="106"/>
      <c r="J54" s="106"/>
      <c r="K54" s="148"/>
      <c r="L54" s="107">
        <v>11991803</v>
      </c>
      <c r="M54" s="99"/>
      <c r="N54" s="99"/>
      <c r="O54" s="99"/>
      <c r="P54" s="204">
        <f>L54/$L$6*100</f>
        <v>23.444949378938134</v>
      </c>
      <c r="Q54" s="204"/>
      <c r="R54" s="204"/>
      <c r="S54" s="99">
        <v>11474118</v>
      </c>
      <c r="T54" s="99"/>
      <c r="U54" s="99"/>
      <c r="V54" s="99"/>
      <c r="W54" s="204">
        <f>S54/$S$6*100</f>
        <v>22.720214113539388</v>
      </c>
      <c r="X54" s="204"/>
      <c r="Y54" s="204"/>
      <c r="Z54" s="99">
        <v>11903171</v>
      </c>
      <c r="AA54" s="99"/>
      <c r="AB54" s="99"/>
      <c r="AC54" s="99"/>
      <c r="AD54" s="130">
        <f t="shared" si="1"/>
        <v>23.515695992864831</v>
      </c>
      <c r="AE54" s="130"/>
      <c r="AF54" s="130"/>
    </row>
    <row r="55" spans="1:37" ht="15" customHeight="1" x14ac:dyDescent="0.15">
      <c r="A55" s="48"/>
      <c r="C55" s="48"/>
      <c r="D55" s="48"/>
      <c r="E55" s="48"/>
      <c r="F55" s="48"/>
      <c r="G55" s="48"/>
      <c r="H55" s="48"/>
      <c r="I55" s="48"/>
      <c r="J55" s="48"/>
      <c r="K55" s="56"/>
      <c r="L55" s="107"/>
      <c r="M55" s="99"/>
      <c r="N55" s="99"/>
      <c r="O55" s="99"/>
      <c r="P55" s="203"/>
      <c r="Q55" s="203"/>
      <c r="R55" s="203"/>
      <c r="S55" s="99"/>
      <c r="T55" s="99"/>
      <c r="U55" s="99"/>
      <c r="V55" s="99"/>
      <c r="W55" s="204"/>
      <c r="X55" s="204"/>
      <c r="Y55" s="204"/>
      <c r="Z55" s="99"/>
      <c r="AA55" s="99"/>
      <c r="AB55" s="99"/>
      <c r="AC55" s="99"/>
      <c r="AD55" s="104"/>
      <c r="AE55" s="104"/>
      <c r="AF55" s="104"/>
    </row>
    <row r="56" spans="1:37" ht="21" customHeight="1" x14ac:dyDescent="0.15">
      <c r="A56" s="48"/>
      <c r="C56" s="106" t="s">
        <v>73</v>
      </c>
      <c r="D56" s="106"/>
      <c r="E56" s="106"/>
      <c r="F56" s="106"/>
      <c r="G56" s="106"/>
      <c r="H56" s="106"/>
      <c r="I56" s="106"/>
      <c r="J56" s="106"/>
      <c r="K56" s="148"/>
      <c r="L56" s="107">
        <v>3919343</v>
      </c>
      <c r="M56" s="99"/>
      <c r="N56" s="99"/>
      <c r="O56" s="99"/>
      <c r="P56" s="204">
        <f>L56/$L$6*100</f>
        <v>7.6626340704309026</v>
      </c>
      <c r="Q56" s="204"/>
      <c r="R56" s="204"/>
      <c r="S56" s="99">
        <v>3886374</v>
      </c>
      <c r="T56" s="99"/>
      <c r="U56" s="99"/>
      <c r="V56" s="99"/>
      <c r="W56" s="204">
        <f>S56/$S$6*100</f>
        <v>7.6955151938730744</v>
      </c>
      <c r="X56" s="204"/>
      <c r="Y56" s="204"/>
      <c r="Z56" s="99">
        <v>4281122</v>
      </c>
      <c r="AA56" s="99"/>
      <c r="AB56" s="99"/>
      <c r="AC56" s="99"/>
      <c r="AD56" s="130">
        <f t="shared" si="1"/>
        <v>8.4577095851488195</v>
      </c>
      <c r="AE56" s="130"/>
      <c r="AF56" s="130"/>
    </row>
    <row r="57" spans="1:37" ht="21" customHeight="1" x14ac:dyDescent="0.15">
      <c r="A57" s="48"/>
      <c r="C57" s="48"/>
      <c r="D57" s="48"/>
      <c r="E57" s="48"/>
      <c r="F57" s="48"/>
      <c r="G57" s="48"/>
      <c r="H57" s="48"/>
      <c r="I57" s="48"/>
      <c r="J57" s="48"/>
      <c r="K57" s="56"/>
      <c r="L57" s="107"/>
      <c r="M57" s="99"/>
      <c r="N57" s="99"/>
      <c r="O57" s="99"/>
      <c r="P57" s="203"/>
      <c r="Q57" s="203"/>
      <c r="R57" s="203"/>
      <c r="S57" s="99"/>
      <c r="T57" s="99"/>
      <c r="U57" s="99"/>
      <c r="V57" s="99"/>
      <c r="W57" s="204"/>
      <c r="X57" s="204"/>
      <c r="Y57" s="204"/>
      <c r="Z57" s="99"/>
      <c r="AA57" s="99"/>
      <c r="AB57" s="99"/>
      <c r="AC57" s="99"/>
      <c r="AD57" s="104"/>
      <c r="AE57" s="104"/>
      <c r="AF57" s="104"/>
    </row>
    <row r="58" spans="1:37" ht="20.100000000000001" customHeight="1" thickBot="1" x14ac:dyDescent="0.2">
      <c r="A58" s="48"/>
      <c r="C58" s="147" t="s">
        <v>76</v>
      </c>
      <c r="D58" s="147"/>
      <c r="E58" s="147"/>
      <c r="F58" s="147"/>
      <c r="G58" s="147"/>
      <c r="H58" s="147"/>
      <c r="I58" s="147"/>
      <c r="J58" s="147"/>
      <c r="K58" s="205"/>
      <c r="L58" s="142">
        <v>3685432</v>
      </c>
      <c r="M58" s="143"/>
      <c r="N58" s="143"/>
      <c r="O58" s="143"/>
      <c r="P58" s="206">
        <f>L58/$L$6*100</f>
        <v>7.2053190566521748</v>
      </c>
      <c r="Q58" s="206"/>
      <c r="R58" s="206"/>
      <c r="S58" s="143">
        <v>3776733</v>
      </c>
      <c r="T58" s="143"/>
      <c r="U58" s="143"/>
      <c r="V58" s="143"/>
      <c r="W58" s="206">
        <f>S58/$S$6*100</f>
        <v>7.4784120583098384</v>
      </c>
      <c r="X58" s="206"/>
      <c r="Y58" s="206"/>
      <c r="Z58" s="143">
        <v>3004711</v>
      </c>
      <c r="AA58" s="143"/>
      <c r="AB58" s="143"/>
      <c r="AC58" s="143"/>
      <c r="AD58" s="207">
        <f t="shared" si="1"/>
        <v>5.9360543860469512</v>
      </c>
      <c r="AE58" s="207"/>
      <c r="AF58" s="207"/>
    </row>
    <row r="59" spans="1:37" ht="20.100000000000001" customHeight="1" x14ac:dyDescent="0.15">
      <c r="A59" s="144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6" t="s">
        <v>216</v>
      </c>
      <c r="AA59" s="146"/>
      <c r="AB59" s="146"/>
      <c r="AC59" s="146"/>
      <c r="AD59" s="146"/>
      <c r="AE59" s="146"/>
      <c r="AF59" s="146"/>
    </row>
    <row r="60" spans="1:37" ht="20.100000000000001" customHeight="1" x14ac:dyDescent="0.15">
      <c r="Z60" s="65"/>
      <c r="AA60" s="65"/>
      <c r="AB60" s="65"/>
      <c r="AC60" s="65"/>
      <c r="AD60" s="65"/>
      <c r="AE60" s="65"/>
      <c r="AF60" s="65"/>
    </row>
    <row r="62" spans="1:37" ht="20.100000000000001" customHeight="1" x14ac:dyDescent="0.15">
      <c r="AK62" s="65"/>
    </row>
  </sheetData>
  <mergeCells count="359">
    <mergeCell ref="Z55:AC55"/>
    <mergeCell ref="AD55:AF55"/>
    <mergeCell ref="Z56:AC56"/>
    <mergeCell ref="AD56:AF56"/>
    <mergeCell ref="Z52:AC52"/>
    <mergeCell ref="AD52:AF52"/>
    <mergeCell ref="Z53:AC53"/>
    <mergeCell ref="AD53:AF53"/>
    <mergeCell ref="Z54:AC54"/>
    <mergeCell ref="AD54:AF54"/>
    <mergeCell ref="Z49:AC49"/>
    <mergeCell ref="AD49:AF49"/>
    <mergeCell ref="Z50:AC50"/>
    <mergeCell ref="AD50:AF50"/>
    <mergeCell ref="Z51:AC51"/>
    <mergeCell ref="AD51:AF51"/>
    <mergeCell ref="Z46:AC46"/>
    <mergeCell ref="AD46:AF46"/>
    <mergeCell ref="Z47:AC47"/>
    <mergeCell ref="AD47:AF47"/>
    <mergeCell ref="Z48:AC48"/>
    <mergeCell ref="AD48:AF48"/>
    <mergeCell ref="Z43:AC43"/>
    <mergeCell ref="AD43:AF43"/>
    <mergeCell ref="Z44:AC44"/>
    <mergeCell ref="AD44:AF44"/>
    <mergeCell ref="Z45:AC45"/>
    <mergeCell ref="AD45:AF45"/>
    <mergeCell ref="Z42:AC42"/>
    <mergeCell ref="AD42:AF42"/>
    <mergeCell ref="Z39:AC39"/>
    <mergeCell ref="AD39:AF39"/>
    <mergeCell ref="Z40:AC40"/>
    <mergeCell ref="AD40:AF40"/>
    <mergeCell ref="Z41:AC41"/>
    <mergeCell ref="AD41:AF41"/>
    <mergeCell ref="Z36:AC36"/>
    <mergeCell ref="AD36:AF36"/>
    <mergeCell ref="Z37:AC37"/>
    <mergeCell ref="AD37:AF37"/>
    <mergeCell ref="Z38:AC38"/>
    <mergeCell ref="AD38:AF38"/>
    <mergeCell ref="Z33:AC33"/>
    <mergeCell ref="AD33:AF33"/>
    <mergeCell ref="Z34:AC34"/>
    <mergeCell ref="AD34:AF34"/>
    <mergeCell ref="Z35:AC35"/>
    <mergeCell ref="AD35:AF35"/>
    <mergeCell ref="Z30:AC30"/>
    <mergeCell ref="AD30:AF30"/>
    <mergeCell ref="Z31:AC31"/>
    <mergeCell ref="AD31:AF31"/>
    <mergeCell ref="Z32:AC32"/>
    <mergeCell ref="AD32:AF32"/>
    <mergeCell ref="Z27:AC27"/>
    <mergeCell ref="AD27:AF27"/>
    <mergeCell ref="Z28:AC28"/>
    <mergeCell ref="AD28:AF28"/>
    <mergeCell ref="Z29:AC29"/>
    <mergeCell ref="AD29:AF29"/>
    <mergeCell ref="Z24:AC24"/>
    <mergeCell ref="AD24:AF24"/>
    <mergeCell ref="Z25:AC25"/>
    <mergeCell ref="AD25:AF25"/>
    <mergeCell ref="Z26:AC26"/>
    <mergeCell ref="AD26:AF26"/>
    <mergeCell ref="Z21:AC21"/>
    <mergeCell ref="AD21:AF21"/>
    <mergeCell ref="Z22:AC22"/>
    <mergeCell ref="AD22:AF22"/>
    <mergeCell ref="Z23:AC23"/>
    <mergeCell ref="AD23:AF23"/>
    <mergeCell ref="Z18:AC18"/>
    <mergeCell ref="AD18:AF18"/>
    <mergeCell ref="Z19:AC19"/>
    <mergeCell ref="AD19:AF19"/>
    <mergeCell ref="Z20:AC20"/>
    <mergeCell ref="AD20:AF20"/>
    <mergeCell ref="Z15:AC15"/>
    <mergeCell ref="AD15:AF15"/>
    <mergeCell ref="Z16:AC16"/>
    <mergeCell ref="AD16:AF16"/>
    <mergeCell ref="Z17:AC17"/>
    <mergeCell ref="AD17:AF17"/>
    <mergeCell ref="Z12:AC12"/>
    <mergeCell ref="AD12:AF12"/>
    <mergeCell ref="Z13:AC13"/>
    <mergeCell ref="AD13:AF13"/>
    <mergeCell ref="Z14:AC14"/>
    <mergeCell ref="AD14:AF14"/>
    <mergeCell ref="Z9:AC9"/>
    <mergeCell ref="AD9:AF9"/>
    <mergeCell ref="Z10:AC10"/>
    <mergeCell ref="AD10:AF10"/>
    <mergeCell ref="Z11:AC11"/>
    <mergeCell ref="AD11:AF11"/>
    <mergeCell ref="Z6:AC6"/>
    <mergeCell ref="AD6:AF6"/>
    <mergeCell ref="Z7:AC7"/>
    <mergeCell ref="AD7:AF7"/>
    <mergeCell ref="Z8:AC8"/>
    <mergeCell ref="AD8:AF8"/>
    <mergeCell ref="L51:O51"/>
    <mergeCell ref="P51:R51"/>
    <mergeCell ref="S51:V51"/>
    <mergeCell ref="W51:Y51"/>
    <mergeCell ref="L47:O47"/>
    <mergeCell ref="P47:R47"/>
    <mergeCell ref="S47:V47"/>
    <mergeCell ref="W47:Y47"/>
    <mergeCell ref="W42:Y42"/>
    <mergeCell ref="L35:O35"/>
    <mergeCell ref="W24:Y24"/>
    <mergeCell ref="L23:O23"/>
    <mergeCell ref="W31:Y31"/>
    <mergeCell ref="S31:V31"/>
    <mergeCell ref="W25:Y25"/>
    <mergeCell ref="W29:Y29"/>
    <mergeCell ref="P27:R27"/>
    <mergeCell ref="L27:O27"/>
    <mergeCell ref="C52:K52"/>
    <mergeCell ref="L55:O55"/>
    <mergeCell ref="P55:R55"/>
    <mergeCell ref="L53:O53"/>
    <mergeCell ref="P53:R53"/>
    <mergeCell ref="P54:R54"/>
    <mergeCell ref="L52:O52"/>
    <mergeCell ref="C54:K54"/>
    <mergeCell ref="S55:V55"/>
    <mergeCell ref="P52:R52"/>
    <mergeCell ref="S52:V52"/>
    <mergeCell ref="C48:K48"/>
    <mergeCell ref="P50:R50"/>
    <mergeCell ref="S50:V50"/>
    <mergeCell ref="C50:K50"/>
    <mergeCell ref="L50:O50"/>
    <mergeCell ref="W48:Y48"/>
    <mergeCell ref="L49:O49"/>
    <mergeCell ref="P49:R49"/>
    <mergeCell ref="S49:V49"/>
    <mergeCell ref="W49:Y49"/>
    <mergeCell ref="S48:V48"/>
    <mergeCell ref="L48:O48"/>
    <mergeCell ref="P48:R48"/>
    <mergeCell ref="W50:Y50"/>
    <mergeCell ref="C44:K44"/>
    <mergeCell ref="L44:O44"/>
    <mergeCell ref="C46:K46"/>
    <mergeCell ref="L46:O46"/>
    <mergeCell ref="P44:R44"/>
    <mergeCell ref="S44:V44"/>
    <mergeCell ref="S46:V46"/>
    <mergeCell ref="W44:Y44"/>
    <mergeCell ref="L43:O43"/>
    <mergeCell ref="P43:R43"/>
    <mergeCell ref="S43:V43"/>
    <mergeCell ref="W43:Y43"/>
    <mergeCell ref="W45:Y45"/>
    <mergeCell ref="L45:O45"/>
    <mergeCell ref="P45:R45"/>
    <mergeCell ref="P46:R46"/>
    <mergeCell ref="W46:Y46"/>
    <mergeCell ref="S45:V45"/>
    <mergeCell ref="C42:K42"/>
    <mergeCell ref="L41:O41"/>
    <mergeCell ref="P41:R41"/>
    <mergeCell ref="S41:V41"/>
    <mergeCell ref="W41:Y41"/>
    <mergeCell ref="L42:O42"/>
    <mergeCell ref="C40:K40"/>
    <mergeCell ref="L40:O40"/>
    <mergeCell ref="S36:V36"/>
    <mergeCell ref="C38:K38"/>
    <mergeCell ref="L38:O38"/>
    <mergeCell ref="P37:R37"/>
    <mergeCell ref="S37:V37"/>
    <mergeCell ref="L37:O37"/>
    <mergeCell ref="P38:R38"/>
    <mergeCell ref="S38:V38"/>
    <mergeCell ref="S39:V39"/>
    <mergeCell ref="P40:R40"/>
    <mergeCell ref="S40:V40"/>
    <mergeCell ref="W40:Y40"/>
    <mergeCell ref="W38:Y38"/>
    <mergeCell ref="W37:Y37"/>
    <mergeCell ref="S42:V42"/>
    <mergeCell ref="P42:R42"/>
    <mergeCell ref="C34:K34"/>
    <mergeCell ref="C32:K32"/>
    <mergeCell ref="P36:R36"/>
    <mergeCell ref="L33:O33"/>
    <mergeCell ref="C36:K36"/>
    <mergeCell ref="L36:O36"/>
    <mergeCell ref="L34:O34"/>
    <mergeCell ref="W35:Y35"/>
    <mergeCell ref="S33:V33"/>
    <mergeCell ref="S35:V35"/>
    <mergeCell ref="S34:V34"/>
    <mergeCell ref="P33:R33"/>
    <mergeCell ref="P35:R35"/>
    <mergeCell ref="W36:Y36"/>
    <mergeCell ref="W32:Y32"/>
    <mergeCell ref="W33:Y33"/>
    <mergeCell ref="P32:R32"/>
    <mergeCell ref="W34:Y34"/>
    <mergeCell ref="P34:R34"/>
    <mergeCell ref="S32:V32"/>
    <mergeCell ref="C23:K23"/>
    <mergeCell ref="P25:R25"/>
    <mergeCell ref="S25:V25"/>
    <mergeCell ref="C25:K25"/>
    <mergeCell ref="L25:O25"/>
    <mergeCell ref="B28:K28"/>
    <mergeCell ref="L28:O28"/>
    <mergeCell ref="P28:R28"/>
    <mergeCell ref="S28:V28"/>
    <mergeCell ref="S27:V27"/>
    <mergeCell ref="L24:O24"/>
    <mergeCell ref="P24:R24"/>
    <mergeCell ref="S24:V24"/>
    <mergeCell ref="W19:Y19"/>
    <mergeCell ref="L20:O20"/>
    <mergeCell ref="P20:R20"/>
    <mergeCell ref="S20:V20"/>
    <mergeCell ref="W20:Y20"/>
    <mergeCell ref="P23:R23"/>
    <mergeCell ref="S23:V23"/>
    <mergeCell ref="W21:Y21"/>
    <mergeCell ref="L22:O22"/>
    <mergeCell ref="P22:R22"/>
    <mergeCell ref="S22:V22"/>
    <mergeCell ref="W22:Y22"/>
    <mergeCell ref="S19:V19"/>
    <mergeCell ref="L19:O19"/>
    <mergeCell ref="P19:R19"/>
    <mergeCell ref="W23:Y23"/>
    <mergeCell ref="W17:Y17"/>
    <mergeCell ref="L18:O18"/>
    <mergeCell ref="P18:R18"/>
    <mergeCell ref="S18:V18"/>
    <mergeCell ref="W18:Y18"/>
    <mergeCell ref="S15:V15"/>
    <mergeCell ref="L15:O15"/>
    <mergeCell ref="P15:R15"/>
    <mergeCell ref="C15:K15"/>
    <mergeCell ref="P17:R17"/>
    <mergeCell ref="S17:V17"/>
    <mergeCell ref="C17:K17"/>
    <mergeCell ref="L17:O17"/>
    <mergeCell ref="W15:Y15"/>
    <mergeCell ref="L16:O16"/>
    <mergeCell ref="P16:R16"/>
    <mergeCell ref="S16:V16"/>
    <mergeCell ref="W16:Y16"/>
    <mergeCell ref="W11:Y11"/>
    <mergeCell ref="L12:O12"/>
    <mergeCell ref="P12:R12"/>
    <mergeCell ref="S12:V12"/>
    <mergeCell ref="W12:Y12"/>
    <mergeCell ref="L14:O14"/>
    <mergeCell ref="P14:R14"/>
    <mergeCell ref="S14:V14"/>
    <mergeCell ref="W14:Y14"/>
    <mergeCell ref="P13:R13"/>
    <mergeCell ref="S13:V13"/>
    <mergeCell ref="L13:O13"/>
    <mergeCell ref="W13:Y13"/>
    <mergeCell ref="W9:Y9"/>
    <mergeCell ref="S10:V10"/>
    <mergeCell ref="W10:Y10"/>
    <mergeCell ref="L9:O9"/>
    <mergeCell ref="S8:V8"/>
    <mergeCell ref="L5:O5"/>
    <mergeCell ref="P5:R5"/>
    <mergeCell ref="S5:V5"/>
    <mergeCell ref="L7:O7"/>
    <mergeCell ref="L6:O6"/>
    <mergeCell ref="W6:Y6"/>
    <mergeCell ref="P7:R7"/>
    <mergeCell ref="S7:V7"/>
    <mergeCell ref="W7:Y7"/>
    <mergeCell ref="P9:R9"/>
    <mergeCell ref="W8:Y8"/>
    <mergeCell ref="P8:R8"/>
    <mergeCell ref="L8:O8"/>
    <mergeCell ref="S6:V6"/>
    <mergeCell ref="P10:R10"/>
    <mergeCell ref="A1:AF1"/>
    <mergeCell ref="A2:AF2"/>
    <mergeCell ref="A3:F3"/>
    <mergeCell ref="A4:K5"/>
    <mergeCell ref="L4:R4"/>
    <mergeCell ref="S4:Y4"/>
    <mergeCell ref="AD5:AF5"/>
    <mergeCell ref="W5:Y5"/>
    <mergeCell ref="Z5:AC5"/>
    <mergeCell ref="Z4:AF4"/>
    <mergeCell ref="B9:K9"/>
    <mergeCell ref="A6:J6"/>
    <mergeCell ref="S9:V9"/>
    <mergeCell ref="P6:R6"/>
    <mergeCell ref="C56:K56"/>
    <mergeCell ref="L56:O56"/>
    <mergeCell ref="P29:R29"/>
    <mergeCell ref="L32:O32"/>
    <mergeCell ref="L10:O10"/>
    <mergeCell ref="L11:O11"/>
    <mergeCell ref="P11:R11"/>
    <mergeCell ref="S11:V11"/>
    <mergeCell ref="C11:K11"/>
    <mergeCell ref="C13:K13"/>
    <mergeCell ref="C19:K19"/>
    <mergeCell ref="P21:R21"/>
    <mergeCell ref="S21:V21"/>
    <mergeCell ref="C21:K21"/>
    <mergeCell ref="L21:O21"/>
    <mergeCell ref="C30:K30"/>
    <mergeCell ref="L30:O30"/>
    <mergeCell ref="P30:R30"/>
    <mergeCell ref="S30:V30"/>
    <mergeCell ref="L29:O29"/>
    <mergeCell ref="P56:R56"/>
    <mergeCell ref="S56:V56"/>
    <mergeCell ref="W56:Y56"/>
    <mergeCell ref="W55:Y55"/>
    <mergeCell ref="L26:O26"/>
    <mergeCell ref="P26:R26"/>
    <mergeCell ref="S26:V26"/>
    <mergeCell ref="W26:Y26"/>
    <mergeCell ref="L39:O39"/>
    <mergeCell ref="P39:R39"/>
    <mergeCell ref="W28:Y28"/>
    <mergeCell ref="L31:O31"/>
    <mergeCell ref="P31:R31"/>
    <mergeCell ref="W30:Y30"/>
    <mergeCell ref="S29:V29"/>
    <mergeCell ref="W27:Y27"/>
    <mergeCell ref="W39:Y39"/>
    <mergeCell ref="L54:O54"/>
    <mergeCell ref="S53:V53"/>
    <mergeCell ref="W53:Y53"/>
    <mergeCell ref="S54:V54"/>
    <mergeCell ref="W52:Y52"/>
    <mergeCell ref="W54:Y54"/>
    <mergeCell ref="A59:Y59"/>
    <mergeCell ref="Z59:AF59"/>
    <mergeCell ref="L57:O57"/>
    <mergeCell ref="P57:R57"/>
    <mergeCell ref="S57:V57"/>
    <mergeCell ref="W57:Y57"/>
    <mergeCell ref="Z57:AC57"/>
    <mergeCell ref="AD57:AF57"/>
    <mergeCell ref="C58:K58"/>
    <mergeCell ref="L58:O58"/>
    <mergeCell ref="P58:R58"/>
    <mergeCell ref="S58:V58"/>
    <mergeCell ref="W58:Y58"/>
    <mergeCell ref="Z58:AC58"/>
    <mergeCell ref="AD58:AF58"/>
  </mergeCells>
  <phoneticPr fontId="8"/>
  <printOptions horizontalCentered="1"/>
  <pageMargins left="0.59055118110236227" right="0.59055118110236227" top="0.39370078740157483" bottom="0.70866141732283472" header="0.51181102362204722" footer="0.51181102362204722"/>
  <pageSetup paperSize="9" scale="75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showGridLines="0" view="pageBreakPreview" topLeftCell="A36" zoomScale="70" zoomScaleNormal="70" zoomScaleSheetLayoutView="70" workbookViewId="0"/>
  </sheetViews>
  <sheetFormatPr defaultColWidth="3.625" defaultRowHeight="20.100000000000001" customHeight="1" x14ac:dyDescent="0.15"/>
  <cols>
    <col min="1" max="10" width="3.625" style="62" customWidth="1"/>
    <col min="11" max="11" width="4.5" style="62" customWidth="1"/>
    <col min="12" max="25" width="3.625" style="62"/>
    <col min="26" max="26" width="10.5" style="62" bestFit="1" customWidth="1"/>
    <col min="27" max="29" width="3.625" style="62"/>
    <col min="30" max="30" width="6" style="62" bestFit="1" customWidth="1"/>
    <col min="31" max="33" width="3.625" style="62"/>
    <col min="34" max="35" width="9.625" style="62" customWidth="1"/>
    <col min="36" max="36" width="7.875" style="62" customWidth="1"/>
    <col min="37" max="38" width="3.625" style="62"/>
    <col min="39" max="39" width="6" style="62" bestFit="1" customWidth="1"/>
    <col min="40" max="16384" width="3.625" style="62"/>
  </cols>
  <sheetData>
    <row r="1" spans="1:36" ht="24.95" customHeight="1" x14ac:dyDescent="0.15">
      <c r="A1" s="140" t="s">
        <v>212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</row>
    <row r="2" spans="1:36" ht="20.85" customHeight="1" thickBot="1" x14ac:dyDescent="0.2">
      <c r="A2" s="115"/>
      <c r="B2" s="115"/>
      <c r="C2" s="115"/>
      <c r="D2" s="115"/>
      <c r="E2" s="115"/>
      <c r="F2" s="115"/>
      <c r="S2" s="65"/>
      <c r="T2" s="65"/>
      <c r="U2" s="65"/>
      <c r="V2" s="65"/>
      <c r="W2" s="65"/>
      <c r="X2" s="65"/>
      <c r="Y2" s="65"/>
    </row>
    <row r="3" spans="1:36" ht="20.85" customHeight="1" x14ac:dyDescent="0.15">
      <c r="A3" s="125" t="s">
        <v>225</v>
      </c>
      <c r="B3" s="125"/>
      <c r="C3" s="125"/>
      <c r="D3" s="125"/>
      <c r="E3" s="125"/>
      <c r="F3" s="125"/>
      <c r="G3" s="125"/>
      <c r="H3" s="125"/>
      <c r="I3" s="125"/>
      <c r="J3" s="125"/>
      <c r="K3" s="126"/>
      <c r="L3" s="159" t="s">
        <v>247</v>
      </c>
      <c r="M3" s="160"/>
      <c r="N3" s="160"/>
      <c r="O3" s="160"/>
      <c r="P3" s="160"/>
      <c r="Q3" s="160"/>
      <c r="R3" s="150"/>
      <c r="S3" s="159" t="s">
        <v>246</v>
      </c>
      <c r="T3" s="160"/>
      <c r="U3" s="160"/>
      <c r="V3" s="160"/>
      <c r="W3" s="160"/>
      <c r="X3" s="160"/>
      <c r="Y3" s="150"/>
      <c r="Z3" s="159" t="s">
        <v>295</v>
      </c>
      <c r="AA3" s="160"/>
      <c r="AB3" s="160"/>
      <c r="AC3" s="160"/>
      <c r="AD3" s="160"/>
      <c r="AE3" s="160"/>
      <c r="AF3" s="160"/>
      <c r="AG3" s="65"/>
    </row>
    <row r="4" spans="1:36" ht="20.85" customHeight="1" x14ac:dyDescent="0.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8"/>
      <c r="L4" s="161" t="s">
        <v>240</v>
      </c>
      <c r="M4" s="162"/>
      <c r="N4" s="162"/>
      <c r="O4" s="163"/>
      <c r="P4" s="161" t="s">
        <v>304</v>
      </c>
      <c r="Q4" s="162"/>
      <c r="R4" s="163"/>
      <c r="S4" s="161" t="s">
        <v>240</v>
      </c>
      <c r="T4" s="162"/>
      <c r="U4" s="162"/>
      <c r="V4" s="163"/>
      <c r="W4" s="161" t="s">
        <v>241</v>
      </c>
      <c r="X4" s="162"/>
      <c r="Y4" s="163"/>
      <c r="Z4" s="161" t="s">
        <v>240</v>
      </c>
      <c r="AA4" s="162"/>
      <c r="AB4" s="162"/>
      <c r="AC4" s="163"/>
      <c r="AD4" s="161" t="s">
        <v>241</v>
      </c>
      <c r="AE4" s="162"/>
      <c r="AF4" s="162"/>
      <c r="AG4" s="65"/>
    </row>
    <row r="5" spans="1:36" s="1" customFormat="1" ht="20.85" customHeight="1" x14ac:dyDescent="0.15">
      <c r="A5" s="200" t="s">
        <v>3</v>
      </c>
      <c r="B5" s="200"/>
      <c r="C5" s="200"/>
      <c r="D5" s="200"/>
      <c r="E5" s="200"/>
      <c r="F5" s="200"/>
      <c r="G5" s="200"/>
      <c r="H5" s="200"/>
      <c r="I5" s="200"/>
      <c r="J5" s="200"/>
      <c r="K5" s="8"/>
      <c r="L5" s="100">
        <f>L8+L29</f>
        <v>51148769</v>
      </c>
      <c r="M5" s="100"/>
      <c r="N5" s="100"/>
      <c r="O5" s="100"/>
      <c r="P5" s="217">
        <f>L5/$L$5*100</f>
        <v>100</v>
      </c>
      <c r="Q5" s="217"/>
      <c r="R5" s="217"/>
      <c r="S5" s="158">
        <f>S8+S29</f>
        <v>50501804</v>
      </c>
      <c r="T5" s="158"/>
      <c r="U5" s="158"/>
      <c r="V5" s="158"/>
      <c r="W5" s="216">
        <v>100</v>
      </c>
      <c r="X5" s="216"/>
      <c r="Y5" s="216"/>
      <c r="Z5" s="100">
        <f>Z8+Z29</f>
        <v>50617983</v>
      </c>
      <c r="AA5" s="100"/>
      <c r="AB5" s="100"/>
      <c r="AC5" s="100"/>
      <c r="AD5" s="218">
        <f t="shared" ref="AD5:AD35" si="0">Z5/$Z$5*100</f>
        <v>100</v>
      </c>
      <c r="AE5" s="218"/>
      <c r="AF5" s="218"/>
    </row>
    <row r="6" spans="1:36" ht="12.95" customHeight="1" x14ac:dyDescent="0.15">
      <c r="A6" s="50"/>
      <c r="B6" s="50"/>
      <c r="C6" s="50"/>
      <c r="D6" s="50"/>
      <c r="E6" s="50"/>
      <c r="F6" s="50"/>
      <c r="G6" s="50"/>
      <c r="H6" s="50"/>
      <c r="I6" s="50"/>
      <c r="J6" s="50"/>
      <c r="K6" s="71"/>
      <c r="L6" s="107"/>
      <c r="M6" s="99"/>
      <c r="N6" s="99"/>
      <c r="O6" s="99"/>
      <c r="P6" s="203"/>
      <c r="Q6" s="203"/>
      <c r="R6" s="203"/>
      <c r="S6" s="99"/>
      <c r="T6" s="99"/>
      <c r="U6" s="99"/>
      <c r="V6" s="99"/>
      <c r="W6" s="203"/>
      <c r="X6" s="203"/>
      <c r="Y6" s="203"/>
      <c r="Z6" s="99"/>
      <c r="AA6" s="99"/>
      <c r="AB6" s="99"/>
      <c r="AC6" s="99"/>
      <c r="AD6" s="104"/>
      <c r="AE6" s="104"/>
      <c r="AF6" s="104"/>
    </row>
    <row r="7" spans="1:36" ht="12.95" customHeight="1" x14ac:dyDescent="0.15">
      <c r="A7" s="65"/>
      <c r="B7" s="65"/>
      <c r="C7" s="65"/>
      <c r="D7" s="65"/>
      <c r="E7" s="65"/>
      <c r="F7" s="65"/>
      <c r="G7" s="65"/>
      <c r="H7" s="65"/>
      <c r="I7" s="65"/>
      <c r="J7" s="65"/>
      <c r="K7" s="66"/>
      <c r="L7" s="107"/>
      <c r="M7" s="99"/>
      <c r="N7" s="99"/>
      <c r="O7" s="99"/>
      <c r="P7" s="203"/>
      <c r="Q7" s="203"/>
      <c r="R7" s="203"/>
      <c r="S7" s="99"/>
      <c r="T7" s="99"/>
      <c r="U7" s="99"/>
      <c r="V7" s="99"/>
      <c r="W7" s="203"/>
      <c r="X7" s="203"/>
      <c r="Y7" s="203"/>
      <c r="Z7" s="99"/>
      <c r="AA7" s="99"/>
      <c r="AB7" s="99"/>
      <c r="AC7" s="99"/>
      <c r="AD7" s="104"/>
      <c r="AE7" s="104"/>
      <c r="AF7" s="104"/>
    </row>
    <row r="8" spans="1:36" s="1" customFormat="1" ht="20.25" customHeight="1" x14ac:dyDescent="0.15">
      <c r="B8" s="209" t="s">
        <v>112</v>
      </c>
      <c r="C8" s="209"/>
      <c r="D8" s="209"/>
      <c r="E8" s="209"/>
      <c r="F8" s="209"/>
      <c r="G8" s="209"/>
      <c r="H8" s="209"/>
      <c r="I8" s="209"/>
      <c r="J8" s="209"/>
      <c r="K8" s="210"/>
      <c r="L8" s="100">
        <f>SUM(L10:O26)</f>
        <v>20500557</v>
      </c>
      <c r="M8" s="100"/>
      <c r="N8" s="100"/>
      <c r="O8" s="100"/>
      <c r="P8" s="217">
        <f>L8/$L$5*100</f>
        <v>40.080254912879724</v>
      </c>
      <c r="Q8" s="217"/>
      <c r="R8" s="217"/>
      <c r="S8" s="100">
        <f>SUM(S10:V26)</f>
        <v>20553433</v>
      </c>
      <c r="T8" s="100"/>
      <c r="U8" s="100"/>
      <c r="V8" s="100"/>
      <c r="W8" s="217">
        <v>40.698413466576362</v>
      </c>
      <c r="X8" s="217"/>
      <c r="Y8" s="217"/>
      <c r="Z8" s="100">
        <f>SUM(Z10,Z12,Z14,Z16,Z18,Z20,Z22,Z24,Z26)</f>
        <v>20364997</v>
      </c>
      <c r="AA8" s="100"/>
      <c r="AB8" s="100"/>
      <c r="AC8" s="100"/>
      <c r="AD8" s="218">
        <f t="shared" si="0"/>
        <v>40.232731122455043</v>
      </c>
      <c r="AE8" s="218"/>
      <c r="AF8" s="218"/>
    </row>
    <row r="9" spans="1:36" ht="12.95" customHeight="1" x14ac:dyDescent="0.15">
      <c r="A9" s="50"/>
      <c r="B9" s="50"/>
      <c r="C9" s="50"/>
      <c r="D9" s="50"/>
      <c r="E9" s="50"/>
      <c r="F9" s="50"/>
      <c r="G9" s="50"/>
      <c r="H9" s="50"/>
      <c r="I9" s="50"/>
      <c r="J9" s="50"/>
      <c r="K9" s="71"/>
      <c r="L9" s="99"/>
      <c r="M9" s="99"/>
      <c r="N9" s="99"/>
      <c r="O9" s="99"/>
      <c r="P9" s="203"/>
      <c r="Q9" s="203"/>
      <c r="R9" s="203"/>
      <c r="S9" s="99"/>
      <c r="T9" s="99"/>
      <c r="U9" s="99"/>
      <c r="V9" s="99"/>
      <c r="W9" s="203"/>
      <c r="X9" s="203"/>
      <c r="Y9" s="203"/>
      <c r="Z9" s="99"/>
      <c r="AA9" s="99"/>
      <c r="AB9" s="99"/>
      <c r="AC9" s="99"/>
      <c r="AD9" s="104"/>
      <c r="AE9" s="104"/>
      <c r="AF9" s="104"/>
    </row>
    <row r="10" spans="1:36" ht="20.85" customHeight="1" x14ac:dyDescent="0.15">
      <c r="A10" s="65"/>
      <c r="C10" s="106" t="s">
        <v>70</v>
      </c>
      <c r="D10" s="106"/>
      <c r="E10" s="106"/>
      <c r="F10" s="106"/>
      <c r="G10" s="106"/>
      <c r="H10" s="106"/>
      <c r="I10" s="106"/>
      <c r="J10" s="106"/>
      <c r="K10" s="148"/>
      <c r="L10" s="99">
        <v>489279</v>
      </c>
      <c r="M10" s="99"/>
      <c r="N10" s="99"/>
      <c r="O10" s="99"/>
      <c r="P10" s="203">
        <f>L10/$L$5*100</f>
        <v>0.95658020626068241</v>
      </c>
      <c r="Q10" s="203"/>
      <c r="R10" s="203"/>
      <c r="S10" s="99">
        <v>490650</v>
      </c>
      <c r="T10" s="99"/>
      <c r="U10" s="99"/>
      <c r="V10" s="99"/>
      <c r="W10" s="203">
        <v>0.9715494519760125</v>
      </c>
      <c r="X10" s="203"/>
      <c r="Y10" s="203"/>
      <c r="Z10" s="99">
        <v>344648</v>
      </c>
      <c r="AA10" s="99"/>
      <c r="AB10" s="99"/>
      <c r="AC10" s="99"/>
      <c r="AD10" s="104">
        <f t="shared" si="0"/>
        <v>0.68088054792700847</v>
      </c>
      <c r="AE10" s="104"/>
      <c r="AF10" s="104"/>
    </row>
    <row r="11" spans="1:36" ht="12.95" customHeight="1" x14ac:dyDescent="0.15">
      <c r="A11" s="65"/>
      <c r="C11" s="50"/>
      <c r="D11" s="50"/>
      <c r="E11" s="50"/>
      <c r="F11" s="50"/>
      <c r="G11" s="50"/>
      <c r="H11" s="50"/>
      <c r="I11" s="50"/>
      <c r="J11" s="50"/>
      <c r="K11" s="71"/>
      <c r="L11" s="99"/>
      <c r="M11" s="99"/>
      <c r="N11" s="99"/>
      <c r="O11" s="99"/>
      <c r="P11" s="203"/>
      <c r="Q11" s="203"/>
      <c r="R11" s="203"/>
      <c r="S11" s="99"/>
      <c r="T11" s="99"/>
      <c r="U11" s="99"/>
      <c r="V11" s="99"/>
      <c r="W11" s="203"/>
      <c r="X11" s="203"/>
      <c r="Y11" s="203"/>
      <c r="Z11" s="99"/>
      <c r="AA11" s="99"/>
      <c r="AB11" s="99"/>
      <c r="AC11" s="99"/>
      <c r="AD11" s="104"/>
      <c r="AE11" s="104"/>
      <c r="AF11" s="104"/>
    </row>
    <row r="12" spans="1:36" ht="20.25" customHeight="1" x14ac:dyDescent="0.15">
      <c r="A12" s="65"/>
      <c r="C12" s="106" t="s">
        <v>71</v>
      </c>
      <c r="D12" s="106"/>
      <c r="E12" s="106"/>
      <c r="F12" s="106"/>
      <c r="G12" s="106"/>
      <c r="H12" s="106"/>
      <c r="I12" s="106"/>
      <c r="J12" s="106"/>
      <c r="K12" s="148"/>
      <c r="L12" s="99">
        <v>919698</v>
      </c>
      <c r="M12" s="99"/>
      <c r="N12" s="99"/>
      <c r="O12" s="99"/>
      <c r="P12" s="203">
        <f>L12/$L$5*100</f>
        <v>1.7980843292631343</v>
      </c>
      <c r="Q12" s="203"/>
      <c r="R12" s="203"/>
      <c r="S12" s="99">
        <v>881447</v>
      </c>
      <c r="T12" s="99"/>
      <c r="U12" s="99"/>
      <c r="V12" s="99"/>
      <c r="W12" s="203">
        <v>1.7453772542462047</v>
      </c>
      <c r="X12" s="203"/>
      <c r="Y12" s="203"/>
      <c r="Z12" s="99">
        <v>857932</v>
      </c>
      <c r="AA12" s="99"/>
      <c r="AB12" s="99"/>
      <c r="AC12" s="99"/>
      <c r="AD12" s="104">
        <f t="shared" si="0"/>
        <v>1.6949154216595315</v>
      </c>
      <c r="AE12" s="104"/>
      <c r="AF12" s="104"/>
      <c r="AJ12" s="1"/>
    </row>
    <row r="13" spans="1:36" ht="12.95" customHeight="1" x14ac:dyDescent="0.15">
      <c r="A13" s="65"/>
      <c r="C13" s="48"/>
      <c r="D13" s="48"/>
      <c r="E13" s="48"/>
      <c r="F13" s="48"/>
      <c r="G13" s="48"/>
      <c r="H13" s="48"/>
      <c r="I13" s="48"/>
      <c r="J13" s="48"/>
      <c r="K13" s="56"/>
      <c r="L13" s="99"/>
      <c r="M13" s="99"/>
      <c r="N13" s="99"/>
      <c r="O13" s="99"/>
      <c r="P13" s="203"/>
      <c r="Q13" s="203"/>
      <c r="R13" s="203"/>
      <c r="S13" s="99"/>
      <c r="T13" s="99"/>
      <c r="U13" s="99"/>
      <c r="V13" s="99"/>
      <c r="W13" s="203"/>
      <c r="X13" s="203"/>
      <c r="Y13" s="203"/>
      <c r="Z13" s="99"/>
      <c r="AA13" s="99"/>
      <c r="AB13" s="99"/>
      <c r="AC13" s="99"/>
      <c r="AD13" s="104"/>
      <c r="AE13" s="104"/>
      <c r="AF13" s="104"/>
    </row>
    <row r="14" spans="1:36" ht="20.85" customHeight="1" x14ac:dyDescent="0.15">
      <c r="A14" s="65"/>
      <c r="C14" s="106" t="s">
        <v>72</v>
      </c>
      <c r="D14" s="106"/>
      <c r="E14" s="106"/>
      <c r="F14" s="106"/>
      <c r="G14" s="106"/>
      <c r="H14" s="106"/>
      <c r="I14" s="106"/>
      <c r="J14" s="106"/>
      <c r="K14" s="148"/>
      <c r="L14" s="99">
        <v>11991803</v>
      </c>
      <c r="M14" s="99"/>
      <c r="N14" s="99"/>
      <c r="O14" s="99"/>
      <c r="P14" s="203">
        <f>L14/$L$5*100</f>
        <v>23.444949378938134</v>
      </c>
      <c r="Q14" s="203"/>
      <c r="R14" s="203"/>
      <c r="S14" s="99">
        <v>11474118</v>
      </c>
      <c r="T14" s="99"/>
      <c r="U14" s="99"/>
      <c r="V14" s="99"/>
      <c r="W14" s="203">
        <v>22.720214113539388</v>
      </c>
      <c r="X14" s="203"/>
      <c r="Y14" s="203"/>
      <c r="Z14" s="99">
        <v>11903171</v>
      </c>
      <c r="AA14" s="99"/>
      <c r="AB14" s="99"/>
      <c r="AC14" s="99"/>
      <c r="AD14" s="104">
        <f t="shared" si="0"/>
        <v>23.515695992864831</v>
      </c>
      <c r="AE14" s="104"/>
      <c r="AF14" s="104"/>
    </row>
    <row r="15" spans="1:36" ht="12.95" customHeight="1" x14ac:dyDescent="0.15">
      <c r="A15" s="65"/>
      <c r="C15" s="48"/>
      <c r="D15" s="48"/>
      <c r="E15" s="48"/>
      <c r="F15" s="48"/>
      <c r="G15" s="48"/>
      <c r="H15" s="48"/>
      <c r="I15" s="48"/>
      <c r="J15" s="48"/>
      <c r="K15" s="56"/>
      <c r="L15" s="99"/>
      <c r="M15" s="99"/>
      <c r="N15" s="99"/>
      <c r="O15" s="99"/>
      <c r="P15" s="203"/>
      <c r="Q15" s="203"/>
      <c r="R15" s="203"/>
      <c r="S15" s="99"/>
      <c r="T15" s="99"/>
      <c r="U15" s="99"/>
      <c r="V15" s="99"/>
      <c r="W15" s="203"/>
      <c r="X15" s="203"/>
      <c r="Y15" s="203"/>
      <c r="Z15" s="99"/>
      <c r="AA15" s="99"/>
      <c r="AB15" s="99"/>
      <c r="AC15" s="99"/>
      <c r="AD15" s="104"/>
      <c r="AE15" s="104"/>
      <c r="AF15" s="104"/>
    </row>
    <row r="16" spans="1:36" ht="20.85" customHeight="1" x14ac:dyDescent="0.15">
      <c r="A16" s="65"/>
      <c r="C16" s="106" t="s">
        <v>73</v>
      </c>
      <c r="D16" s="106"/>
      <c r="E16" s="106"/>
      <c r="F16" s="106"/>
      <c r="G16" s="106"/>
      <c r="H16" s="106"/>
      <c r="I16" s="106"/>
      <c r="J16" s="106"/>
      <c r="K16" s="148"/>
      <c r="L16" s="99">
        <v>3919343</v>
      </c>
      <c r="M16" s="99"/>
      <c r="N16" s="99"/>
      <c r="O16" s="99"/>
      <c r="P16" s="203">
        <f>L16/$L$5*100</f>
        <v>7.6626340704309026</v>
      </c>
      <c r="Q16" s="203"/>
      <c r="R16" s="203"/>
      <c r="S16" s="99">
        <v>3886374</v>
      </c>
      <c r="T16" s="99"/>
      <c r="U16" s="99"/>
      <c r="V16" s="99"/>
      <c r="W16" s="203">
        <v>7.6955151938730744</v>
      </c>
      <c r="X16" s="203"/>
      <c r="Y16" s="203"/>
      <c r="Z16" s="99">
        <v>4281122</v>
      </c>
      <c r="AA16" s="99"/>
      <c r="AB16" s="99"/>
      <c r="AC16" s="99"/>
      <c r="AD16" s="104">
        <f t="shared" si="0"/>
        <v>8.4577095851488195</v>
      </c>
      <c r="AE16" s="104"/>
      <c r="AF16" s="104"/>
    </row>
    <row r="17" spans="1:32" ht="12.95" customHeight="1" x14ac:dyDescent="0.15">
      <c r="A17" s="65"/>
      <c r="C17" s="48"/>
      <c r="D17" s="48"/>
      <c r="E17" s="48"/>
      <c r="F17" s="48"/>
      <c r="G17" s="48"/>
      <c r="H17" s="48"/>
      <c r="I17" s="48"/>
      <c r="J17" s="48"/>
      <c r="K17" s="56"/>
      <c r="L17" s="99"/>
      <c r="M17" s="99"/>
      <c r="N17" s="99"/>
      <c r="O17" s="99"/>
      <c r="P17" s="203"/>
      <c r="Q17" s="203"/>
      <c r="R17" s="203"/>
      <c r="S17" s="99"/>
      <c r="T17" s="99"/>
      <c r="U17" s="99"/>
      <c r="V17" s="99"/>
      <c r="W17" s="203"/>
      <c r="X17" s="203"/>
      <c r="Y17" s="203"/>
      <c r="Z17" s="99"/>
      <c r="AA17" s="99"/>
      <c r="AB17" s="99"/>
      <c r="AC17" s="99"/>
      <c r="AD17" s="104"/>
      <c r="AE17" s="104"/>
      <c r="AF17" s="104"/>
    </row>
    <row r="18" spans="1:32" ht="20.85" customHeight="1" x14ac:dyDescent="0.15">
      <c r="A18" s="65"/>
      <c r="C18" s="106" t="s">
        <v>74</v>
      </c>
      <c r="D18" s="106"/>
      <c r="E18" s="106"/>
      <c r="F18" s="106"/>
      <c r="G18" s="106"/>
      <c r="H18" s="106"/>
      <c r="I18" s="106"/>
      <c r="J18" s="106"/>
      <c r="K18" s="148"/>
      <c r="L18" s="99">
        <v>301352</v>
      </c>
      <c r="M18" s="99"/>
      <c r="N18" s="99"/>
      <c r="O18" s="99"/>
      <c r="P18" s="203">
        <f>L18/$L$5*100</f>
        <v>0.58916764937197219</v>
      </c>
      <c r="Q18" s="203"/>
      <c r="R18" s="203"/>
      <c r="S18" s="99">
        <v>820070</v>
      </c>
      <c r="T18" s="99"/>
      <c r="U18" s="99"/>
      <c r="V18" s="99"/>
      <c r="W18" s="203">
        <v>1.6238429819259528</v>
      </c>
      <c r="X18" s="203"/>
      <c r="Y18" s="203"/>
      <c r="Z18" s="99">
        <v>452615</v>
      </c>
      <c r="AA18" s="99"/>
      <c r="AB18" s="99"/>
      <c r="AC18" s="99"/>
      <c r="AD18" s="104">
        <f t="shared" si="0"/>
        <v>0.89417826071813244</v>
      </c>
      <c r="AE18" s="104"/>
      <c r="AF18" s="104"/>
    </row>
    <row r="19" spans="1:32" ht="12.95" customHeight="1" x14ac:dyDescent="0.15">
      <c r="A19" s="65"/>
      <c r="C19" s="48"/>
      <c r="D19" s="48"/>
      <c r="E19" s="48"/>
      <c r="F19" s="48"/>
      <c r="G19" s="48"/>
      <c r="H19" s="48"/>
      <c r="I19" s="48"/>
      <c r="J19" s="48"/>
      <c r="K19" s="56"/>
      <c r="L19" s="99"/>
      <c r="M19" s="99"/>
      <c r="N19" s="99"/>
      <c r="O19" s="99"/>
      <c r="P19" s="203"/>
      <c r="Q19" s="203"/>
      <c r="R19" s="203"/>
      <c r="S19" s="99"/>
      <c r="T19" s="99"/>
      <c r="U19" s="99"/>
      <c r="V19" s="99"/>
      <c r="W19" s="203"/>
      <c r="X19" s="203"/>
      <c r="Y19" s="203"/>
      <c r="Z19" s="99"/>
      <c r="AA19" s="99"/>
      <c r="AB19" s="99"/>
      <c r="AC19" s="99"/>
      <c r="AD19" s="104"/>
      <c r="AE19" s="104"/>
      <c r="AF19" s="104"/>
    </row>
    <row r="20" spans="1:32" ht="20.85" customHeight="1" x14ac:dyDescent="0.15">
      <c r="A20" s="65"/>
      <c r="C20" s="106" t="s">
        <v>7</v>
      </c>
      <c r="D20" s="106"/>
      <c r="E20" s="106"/>
      <c r="F20" s="106"/>
      <c r="G20" s="106"/>
      <c r="H20" s="106"/>
      <c r="I20" s="106"/>
      <c r="J20" s="106"/>
      <c r="K20" s="148"/>
      <c r="L20" s="99">
        <v>120976</v>
      </c>
      <c r="M20" s="99"/>
      <c r="N20" s="99"/>
      <c r="O20" s="99"/>
      <c r="P20" s="203">
        <f>L20/$L$5*100</f>
        <v>0.23651791111531933</v>
      </c>
      <c r="Q20" s="203"/>
      <c r="R20" s="203"/>
      <c r="S20" s="99">
        <v>146973</v>
      </c>
      <c r="T20" s="99"/>
      <c r="U20" s="99"/>
      <c r="V20" s="99"/>
      <c r="W20" s="203">
        <v>0.29102524733571894</v>
      </c>
      <c r="X20" s="203"/>
      <c r="Y20" s="203"/>
      <c r="Z20" s="99">
        <v>247819</v>
      </c>
      <c r="AA20" s="99"/>
      <c r="AB20" s="99"/>
      <c r="AC20" s="99"/>
      <c r="AD20" s="104">
        <f t="shared" si="0"/>
        <v>0.48958687271280649</v>
      </c>
      <c r="AE20" s="104"/>
      <c r="AF20" s="104"/>
    </row>
    <row r="21" spans="1:32" ht="12.95" customHeight="1" x14ac:dyDescent="0.15">
      <c r="A21" s="65"/>
      <c r="C21" s="48"/>
      <c r="D21" s="48"/>
      <c r="E21" s="48"/>
      <c r="F21" s="48"/>
      <c r="G21" s="48"/>
      <c r="H21" s="48"/>
      <c r="I21" s="48"/>
      <c r="J21" s="48"/>
      <c r="K21" s="56"/>
      <c r="L21" s="99"/>
      <c r="M21" s="99"/>
      <c r="N21" s="99"/>
      <c r="O21" s="99"/>
      <c r="P21" s="203"/>
      <c r="Q21" s="203"/>
      <c r="R21" s="203"/>
      <c r="S21" s="99"/>
      <c r="T21" s="99"/>
      <c r="U21" s="99"/>
      <c r="V21" s="99"/>
      <c r="W21" s="203"/>
      <c r="X21" s="203"/>
      <c r="Y21" s="203"/>
      <c r="Z21" s="99"/>
      <c r="AA21" s="99"/>
      <c r="AB21" s="99"/>
      <c r="AC21" s="99"/>
      <c r="AD21" s="104"/>
      <c r="AE21" s="104"/>
      <c r="AF21" s="104"/>
    </row>
    <row r="22" spans="1:32" ht="20.85" customHeight="1" x14ac:dyDescent="0.15">
      <c r="A22" s="65"/>
      <c r="C22" s="106" t="s">
        <v>8</v>
      </c>
      <c r="D22" s="106"/>
      <c r="E22" s="106"/>
      <c r="F22" s="106"/>
      <c r="G22" s="106"/>
      <c r="H22" s="106"/>
      <c r="I22" s="106"/>
      <c r="J22" s="106"/>
      <c r="K22" s="148"/>
      <c r="L22" s="99">
        <v>250280</v>
      </c>
      <c r="M22" s="99"/>
      <c r="N22" s="99"/>
      <c r="O22" s="99"/>
      <c r="P22" s="203">
        <f>L22/$L$5*100</f>
        <v>0.48931773900560538</v>
      </c>
      <c r="Q22" s="203"/>
      <c r="R22" s="203"/>
      <c r="S22" s="99">
        <v>150994</v>
      </c>
      <c r="T22" s="99"/>
      <c r="U22" s="99"/>
      <c r="V22" s="99"/>
      <c r="W22" s="203">
        <v>0.29898733914535014</v>
      </c>
      <c r="X22" s="203"/>
      <c r="Y22" s="203"/>
      <c r="Z22" s="99">
        <v>88683</v>
      </c>
      <c r="AA22" s="99"/>
      <c r="AB22" s="99"/>
      <c r="AC22" s="99"/>
      <c r="AD22" s="104">
        <f t="shared" si="0"/>
        <v>0.17520058039452105</v>
      </c>
      <c r="AE22" s="104"/>
      <c r="AF22" s="104"/>
    </row>
    <row r="23" spans="1:32" ht="12.95" customHeight="1" x14ac:dyDescent="0.15">
      <c r="A23" s="65"/>
      <c r="C23" s="48"/>
      <c r="D23" s="48"/>
      <c r="E23" s="48"/>
      <c r="F23" s="48"/>
      <c r="G23" s="48"/>
      <c r="H23" s="48"/>
      <c r="I23" s="48"/>
      <c r="J23" s="48"/>
      <c r="K23" s="56"/>
      <c r="L23" s="99"/>
      <c r="M23" s="99"/>
      <c r="N23" s="99"/>
      <c r="O23" s="99"/>
      <c r="P23" s="203"/>
      <c r="Q23" s="203"/>
      <c r="R23" s="203"/>
      <c r="S23" s="99"/>
      <c r="T23" s="99"/>
      <c r="U23" s="99"/>
      <c r="V23" s="99"/>
      <c r="W23" s="203"/>
      <c r="X23" s="203"/>
      <c r="Y23" s="203"/>
      <c r="Z23" s="99"/>
      <c r="AA23" s="99"/>
      <c r="AB23" s="99"/>
      <c r="AC23" s="99"/>
      <c r="AD23" s="104"/>
      <c r="AE23" s="104"/>
      <c r="AF23" s="104"/>
    </row>
    <row r="24" spans="1:32" ht="20.85" customHeight="1" x14ac:dyDescent="0.15">
      <c r="A24" s="65"/>
      <c r="C24" s="106" t="s">
        <v>9</v>
      </c>
      <c r="D24" s="106"/>
      <c r="E24" s="106"/>
      <c r="F24" s="106"/>
      <c r="G24" s="106"/>
      <c r="H24" s="106"/>
      <c r="I24" s="106"/>
      <c r="J24" s="106"/>
      <c r="K24" s="148"/>
      <c r="L24" s="99">
        <v>478295</v>
      </c>
      <c r="M24" s="99"/>
      <c r="N24" s="99"/>
      <c r="O24" s="99"/>
      <c r="P24" s="203">
        <f>L24/$L$5*100</f>
        <v>0.93510559364586077</v>
      </c>
      <c r="Q24" s="203"/>
      <c r="R24" s="203"/>
      <c r="S24" s="99">
        <v>489958</v>
      </c>
      <c r="T24" s="99"/>
      <c r="U24" s="99"/>
      <c r="V24" s="99"/>
      <c r="W24" s="203">
        <v>0.97017920389536971</v>
      </c>
      <c r="X24" s="203"/>
      <c r="Y24" s="203"/>
      <c r="Z24" s="99">
        <v>492812</v>
      </c>
      <c r="AA24" s="99"/>
      <c r="AB24" s="99"/>
      <c r="AC24" s="99"/>
      <c r="AD24" s="104">
        <f t="shared" si="0"/>
        <v>0.97359074935878032</v>
      </c>
      <c r="AE24" s="104"/>
      <c r="AF24" s="104"/>
    </row>
    <row r="25" spans="1:32" ht="12.95" customHeight="1" x14ac:dyDescent="0.15">
      <c r="A25" s="65"/>
      <c r="C25" s="48"/>
      <c r="D25" s="48"/>
      <c r="E25" s="48"/>
      <c r="F25" s="48"/>
      <c r="G25" s="48"/>
      <c r="H25" s="48"/>
      <c r="I25" s="48"/>
      <c r="J25" s="48"/>
      <c r="K25" s="56"/>
      <c r="L25" s="99"/>
      <c r="M25" s="99"/>
      <c r="N25" s="99"/>
      <c r="O25" s="99"/>
      <c r="P25" s="203"/>
      <c r="Q25" s="203"/>
      <c r="R25" s="203"/>
      <c r="S25" s="99"/>
      <c r="T25" s="99"/>
      <c r="U25" s="99"/>
      <c r="V25" s="99"/>
      <c r="W25" s="203"/>
      <c r="X25" s="203"/>
      <c r="Y25" s="203"/>
      <c r="Z25" s="99"/>
      <c r="AA25" s="99"/>
      <c r="AB25" s="99"/>
      <c r="AC25" s="99"/>
      <c r="AD25" s="104"/>
      <c r="AE25" s="104"/>
      <c r="AF25" s="104"/>
    </row>
    <row r="26" spans="1:32" ht="20.85" customHeight="1" x14ac:dyDescent="0.15">
      <c r="A26" s="65"/>
      <c r="C26" s="106" t="s">
        <v>76</v>
      </c>
      <c r="D26" s="106"/>
      <c r="E26" s="106"/>
      <c r="F26" s="106"/>
      <c r="G26" s="106"/>
      <c r="H26" s="106"/>
      <c r="I26" s="106"/>
      <c r="J26" s="106"/>
      <c r="K26" s="148"/>
      <c r="L26" s="99">
        <v>2029531</v>
      </c>
      <c r="M26" s="99"/>
      <c r="N26" s="99"/>
      <c r="O26" s="99"/>
      <c r="P26" s="203">
        <f>L26/$L$5*100</f>
        <v>3.9678980348481114</v>
      </c>
      <c r="Q26" s="203"/>
      <c r="R26" s="203"/>
      <c r="S26" s="99">
        <v>2212849</v>
      </c>
      <c r="T26" s="99"/>
      <c r="U26" s="99"/>
      <c r="V26" s="99"/>
      <c r="W26" s="203">
        <v>4.3817226806392897</v>
      </c>
      <c r="X26" s="203"/>
      <c r="Y26" s="203"/>
      <c r="Z26" s="99">
        <v>1696195</v>
      </c>
      <c r="AA26" s="99"/>
      <c r="AB26" s="99"/>
      <c r="AC26" s="99"/>
      <c r="AD26" s="104">
        <f t="shared" si="0"/>
        <v>3.350973111670609</v>
      </c>
      <c r="AE26" s="104"/>
      <c r="AF26" s="104"/>
    </row>
    <row r="27" spans="1:32" ht="12.95" customHeight="1" x14ac:dyDescent="0.15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6"/>
      <c r="L27" s="107"/>
      <c r="M27" s="99"/>
      <c r="N27" s="99"/>
      <c r="O27" s="99"/>
      <c r="P27" s="203"/>
      <c r="Q27" s="203"/>
      <c r="R27" s="203"/>
      <c r="S27" s="99"/>
      <c r="T27" s="99"/>
      <c r="U27" s="99"/>
      <c r="V27" s="99"/>
      <c r="W27" s="203"/>
      <c r="X27" s="203"/>
      <c r="Y27" s="203"/>
      <c r="Z27" s="99"/>
      <c r="AA27" s="99"/>
      <c r="AB27" s="99"/>
      <c r="AC27" s="99"/>
      <c r="AD27" s="104"/>
      <c r="AE27" s="104"/>
      <c r="AF27" s="104"/>
    </row>
    <row r="28" spans="1:32" ht="12.95" customHeight="1" x14ac:dyDescent="0.15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6"/>
      <c r="L28" s="107"/>
      <c r="M28" s="99"/>
      <c r="N28" s="99"/>
      <c r="O28" s="99"/>
      <c r="P28" s="203"/>
      <c r="Q28" s="203"/>
      <c r="R28" s="203"/>
      <c r="S28" s="99"/>
      <c r="T28" s="99"/>
      <c r="U28" s="99"/>
      <c r="V28" s="99"/>
      <c r="W28" s="203"/>
      <c r="X28" s="203"/>
      <c r="Y28" s="203"/>
      <c r="Z28" s="99"/>
      <c r="AA28" s="99"/>
      <c r="AB28" s="99"/>
      <c r="AC28" s="99"/>
      <c r="AD28" s="104"/>
      <c r="AE28" s="104"/>
      <c r="AF28" s="104"/>
    </row>
    <row r="29" spans="1:32" s="1" customFormat="1" ht="20.85" customHeight="1" x14ac:dyDescent="0.15">
      <c r="B29" s="209" t="s">
        <v>113</v>
      </c>
      <c r="C29" s="209"/>
      <c r="D29" s="209"/>
      <c r="E29" s="209"/>
      <c r="F29" s="209"/>
      <c r="G29" s="209"/>
      <c r="H29" s="209"/>
      <c r="I29" s="209"/>
      <c r="J29" s="209"/>
      <c r="K29" s="210"/>
      <c r="L29" s="100">
        <f>SUM(L31:O65)</f>
        <v>30648212</v>
      </c>
      <c r="M29" s="100"/>
      <c r="N29" s="100"/>
      <c r="O29" s="100"/>
      <c r="P29" s="217">
        <f>L29/$L$5*100</f>
        <v>59.919745087120276</v>
      </c>
      <c r="Q29" s="217"/>
      <c r="R29" s="217"/>
      <c r="S29" s="100">
        <f>SUM(S31:V65)</f>
        <v>29948371</v>
      </c>
      <c r="T29" s="100"/>
      <c r="U29" s="100"/>
      <c r="V29" s="100"/>
      <c r="W29" s="217">
        <v>59.301586533423631</v>
      </c>
      <c r="X29" s="217"/>
      <c r="Y29" s="217"/>
      <c r="Z29" s="100">
        <f>SUM(Z31,Z33,Z35,Z37,Z39,Z41,Z43,Z45,Z47,Z49,Z51,Z53,Z55,Z57,Z59,Z61,Z63)</f>
        <v>30252986</v>
      </c>
      <c r="AA29" s="100"/>
      <c r="AB29" s="100"/>
      <c r="AC29" s="100"/>
      <c r="AD29" s="218">
        <f t="shared" si="0"/>
        <v>59.767268877544964</v>
      </c>
      <c r="AE29" s="218"/>
      <c r="AF29" s="218"/>
    </row>
    <row r="30" spans="1:32" ht="12.95" customHeight="1" x14ac:dyDescent="0.1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71"/>
      <c r="L30" s="99"/>
      <c r="M30" s="99"/>
      <c r="N30" s="99"/>
      <c r="O30" s="99"/>
      <c r="P30" s="203"/>
      <c r="Q30" s="203"/>
      <c r="R30" s="203"/>
      <c r="S30" s="99"/>
      <c r="T30" s="99"/>
      <c r="U30" s="99"/>
      <c r="V30" s="99"/>
      <c r="W30" s="203"/>
      <c r="X30" s="203"/>
      <c r="Y30" s="203"/>
      <c r="Z30" s="99"/>
      <c r="AA30" s="99"/>
      <c r="AB30" s="99"/>
      <c r="AC30" s="99"/>
      <c r="AD30" s="104"/>
      <c r="AE30" s="104"/>
      <c r="AF30" s="104"/>
    </row>
    <row r="31" spans="1:32" ht="20.85" customHeight="1" x14ac:dyDescent="0.15">
      <c r="A31" s="65"/>
      <c r="C31" s="106" t="s">
        <v>60</v>
      </c>
      <c r="D31" s="106"/>
      <c r="E31" s="106"/>
      <c r="F31" s="106"/>
      <c r="G31" s="106"/>
      <c r="H31" s="106"/>
      <c r="I31" s="106"/>
      <c r="J31" s="106"/>
      <c r="K31" s="148"/>
      <c r="L31" s="99">
        <v>13911861</v>
      </c>
      <c r="M31" s="99"/>
      <c r="N31" s="99"/>
      <c r="O31" s="99"/>
      <c r="P31" s="203">
        <f>L31/$L$5*100</f>
        <v>27.198818802462281</v>
      </c>
      <c r="Q31" s="203"/>
      <c r="R31" s="203"/>
      <c r="S31" s="99">
        <v>13792636</v>
      </c>
      <c r="T31" s="99"/>
      <c r="U31" s="99"/>
      <c r="V31" s="99"/>
      <c r="W31" s="203">
        <v>27.311174864169207</v>
      </c>
      <c r="X31" s="203"/>
      <c r="Y31" s="203"/>
      <c r="Z31" s="99">
        <v>14217754</v>
      </c>
      <c r="AA31" s="99"/>
      <c r="AB31" s="99"/>
      <c r="AC31" s="99"/>
      <c r="AD31" s="104">
        <f t="shared" si="0"/>
        <v>28.088345598440778</v>
      </c>
      <c r="AE31" s="104"/>
      <c r="AF31" s="104"/>
    </row>
    <row r="32" spans="1:32" ht="12.95" customHeight="1" x14ac:dyDescent="0.15">
      <c r="A32" s="65"/>
      <c r="C32" s="48"/>
      <c r="D32" s="48"/>
      <c r="E32" s="48"/>
      <c r="F32" s="48"/>
      <c r="G32" s="48"/>
      <c r="H32" s="48"/>
      <c r="I32" s="48"/>
      <c r="J32" s="48"/>
      <c r="K32" s="56"/>
      <c r="L32" s="99"/>
      <c r="M32" s="99"/>
      <c r="N32" s="99"/>
      <c r="O32" s="99"/>
      <c r="P32" s="203"/>
      <c r="Q32" s="203"/>
      <c r="R32" s="203"/>
      <c r="S32" s="99"/>
      <c r="T32" s="99"/>
      <c r="U32" s="99"/>
      <c r="V32" s="99"/>
      <c r="W32" s="203"/>
      <c r="X32" s="203"/>
      <c r="Y32" s="203"/>
      <c r="Z32" s="99"/>
      <c r="AA32" s="99"/>
      <c r="AB32" s="99"/>
      <c r="AC32" s="99"/>
      <c r="AD32" s="104"/>
      <c r="AE32" s="104"/>
      <c r="AF32" s="104"/>
    </row>
    <row r="33" spans="1:32" ht="20.85" customHeight="1" x14ac:dyDescent="0.15">
      <c r="A33" s="65"/>
      <c r="C33" s="106" t="s">
        <v>61</v>
      </c>
      <c r="D33" s="106"/>
      <c r="E33" s="106"/>
      <c r="F33" s="106"/>
      <c r="G33" s="106"/>
      <c r="H33" s="106"/>
      <c r="I33" s="106"/>
      <c r="J33" s="106"/>
      <c r="K33" s="148"/>
      <c r="L33" s="99">
        <v>261537</v>
      </c>
      <c r="M33" s="99"/>
      <c r="N33" s="99"/>
      <c r="O33" s="99"/>
      <c r="P33" s="203">
        <f>L33/$L$5*100</f>
        <v>0.51132608880577368</v>
      </c>
      <c r="Q33" s="203"/>
      <c r="R33" s="203"/>
      <c r="S33" s="99">
        <v>263929</v>
      </c>
      <c r="T33" s="99"/>
      <c r="U33" s="99"/>
      <c r="V33" s="99"/>
      <c r="W33" s="203">
        <v>0.52261301398262916</v>
      </c>
      <c r="X33" s="203"/>
      <c r="Y33" s="203"/>
      <c r="Z33" s="99">
        <v>268191</v>
      </c>
      <c r="AA33" s="99"/>
      <c r="AB33" s="99"/>
      <c r="AC33" s="99"/>
      <c r="AD33" s="104">
        <f t="shared" si="0"/>
        <v>0.52983343883931533</v>
      </c>
      <c r="AE33" s="104"/>
      <c r="AF33" s="104"/>
    </row>
    <row r="34" spans="1:32" ht="12.95" customHeight="1" x14ac:dyDescent="0.15">
      <c r="A34" s="65"/>
      <c r="C34" s="48"/>
      <c r="D34" s="48"/>
      <c r="E34" s="48"/>
      <c r="F34" s="48"/>
      <c r="G34" s="48"/>
      <c r="H34" s="48"/>
      <c r="I34" s="48"/>
      <c r="J34" s="48"/>
      <c r="K34" s="56"/>
      <c r="L34" s="99"/>
      <c r="M34" s="99"/>
      <c r="N34" s="99"/>
      <c r="O34" s="99"/>
      <c r="P34" s="203"/>
      <c r="Q34" s="203"/>
      <c r="R34" s="203"/>
      <c r="S34" s="99"/>
      <c r="T34" s="99"/>
      <c r="U34" s="99"/>
      <c r="V34" s="99"/>
      <c r="W34" s="203"/>
      <c r="X34" s="203"/>
      <c r="Y34" s="203"/>
      <c r="Z34" s="99"/>
      <c r="AA34" s="99"/>
      <c r="AB34" s="99"/>
      <c r="AC34" s="99"/>
      <c r="AD34" s="104"/>
      <c r="AE34" s="104"/>
      <c r="AF34" s="104"/>
    </row>
    <row r="35" spans="1:32" ht="20.85" customHeight="1" x14ac:dyDescent="0.15">
      <c r="A35" s="65"/>
      <c r="C35" s="106" t="s">
        <v>62</v>
      </c>
      <c r="D35" s="106"/>
      <c r="E35" s="106"/>
      <c r="F35" s="106"/>
      <c r="G35" s="106"/>
      <c r="H35" s="106"/>
      <c r="I35" s="106"/>
      <c r="J35" s="106"/>
      <c r="K35" s="148"/>
      <c r="L35" s="99">
        <v>22426</v>
      </c>
      <c r="M35" s="99"/>
      <c r="N35" s="99"/>
      <c r="O35" s="99"/>
      <c r="P35" s="203">
        <f>L35/$L$5*100</f>
        <v>4.3844652449015933E-2</v>
      </c>
      <c r="Q35" s="203"/>
      <c r="R35" s="203"/>
      <c r="S35" s="99">
        <v>22932</v>
      </c>
      <c r="T35" s="99"/>
      <c r="U35" s="99"/>
      <c r="V35" s="99"/>
      <c r="W35" s="203">
        <v>4.5408278880493064E-2</v>
      </c>
      <c r="X35" s="203"/>
      <c r="Y35" s="203"/>
      <c r="Z35" s="99">
        <v>10984</v>
      </c>
      <c r="AA35" s="99"/>
      <c r="AB35" s="99"/>
      <c r="AC35" s="99"/>
      <c r="AD35" s="104">
        <f t="shared" si="0"/>
        <v>2.1699797876181672E-2</v>
      </c>
      <c r="AE35" s="104"/>
      <c r="AF35" s="104"/>
    </row>
    <row r="36" spans="1:32" ht="12.95" customHeight="1" x14ac:dyDescent="0.15">
      <c r="A36" s="65"/>
      <c r="C36" s="48"/>
      <c r="D36" s="48"/>
      <c r="E36" s="48"/>
      <c r="F36" s="48"/>
      <c r="G36" s="48"/>
      <c r="H36" s="48"/>
      <c r="I36" s="48"/>
      <c r="J36" s="48"/>
      <c r="K36" s="56"/>
      <c r="L36" s="99"/>
      <c r="M36" s="99"/>
      <c r="N36" s="99"/>
      <c r="O36" s="99"/>
      <c r="P36" s="203"/>
      <c r="Q36" s="203"/>
      <c r="R36" s="203"/>
      <c r="S36" s="99"/>
      <c r="T36" s="99"/>
      <c r="U36" s="99"/>
      <c r="V36" s="99"/>
      <c r="W36" s="203"/>
      <c r="X36" s="203"/>
      <c r="Y36" s="203"/>
      <c r="Z36" s="99"/>
      <c r="AA36" s="99"/>
      <c r="AB36" s="99"/>
      <c r="AC36" s="99"/>
      <c r="AD36" s="104"/>
      <c r="AE36" s="104"/>
      <c r="AF36" s="104"/>
    </row>
    <row r="37" spans="1:32" ht="20.85" customHeight="1" x14ac:dyDescent="0.15">
      <c r="A37" s="65"/>
      <c r="C37" s="106" t="s">
        <v>173</v>
      </c>
      <c r="D37" s="106"/>
      <c r="E37" s="106"/>
      <c r="F37" s="106"/>
      <c r="G37" s="106"/>
      <c r="H37" s="106"/>
      <c r="I37" s="106"/>
      <c r="J37" s="106"/>
      <c r="K37" s="148"/>
      <c r="L37" s="99">
        <v>37683</v>
      </c>
      <c r="M37" s="99"/>
      <c r="N37" s="99"/>
      <c r="O37" s="99"/>
      <c r="P37" s="203">
        <f>L37/$L$5*100</f>
        <v>7.3673327309206602E-2</v>
      </c>
      <c r="Q37" s="203"/>
      <c r="R37" s="203"/>
      <c r="S37" s="99">
        <v>31110</v>
      </c>
      <c r="T37" s="99"/>
      <c r="U37" s="99"/>
      <c r="V37" s="99"/>
      <c r="W37" s="203">
        <v>6.1601759810402029E-2</v>
      </c>
      <c r="X37" s="203"/>
      <c r="Y37" s="203"/>
      <c r="Z37" s="99">
        <v>35897</v>
      </c>
      <c r="AA37" s="99"/>
      <c r="AB37" s="99"/>
      <c r="AC37" s="99"/>
      <c r="AD37" s="104">
        <f t="shared" ref="AD37:AD63" si="1">Z37/$Z$5*100</f>
        <v>7.0917484009586071E-2</v>
      </c>
      <c r="AE37" s="104"/>
      <c r="AF37" s="104"/>
    </row>
    <row r="38" spans="1:32" ht="12.95" customHeight="1" x14ac:dyDescent="0.15">
      <c r="A38" s="65"/>
      <c r="C38" s="48"/>
      <c r="D38" s="48"/>
      <c r="E38" s="48"/>
      <c r="F38" s="48"/>
      <c r="G38" s="48"/>
      <c r="H38" s="48"/>
      <c r="I38" s="48"/>
      <c r="J38" s="48"/>
      <c r="K38" s="56"/>
      <c r="L38" s="99"/>
      <c r="M38" s="99"/>
      <c r="N38" s="99"/>
      <c r="O38" s="99"/>
      <c r="P38" s="203"/>
      <c r="Q38" s="203"/>
      <c r="R38" s="203"/>
      <c r="S38" s="99"/>
      <c r="T38" s="99"/>
      <c r="U38" s="99"/>
      <c r="V38" s="99"/>
      <c r="W38" s="203"/>
      <c r="X38" s="203"/>
      <c r="Y38" s="203"/>
      <c r="Z38" s="99"/>
      <c r="AA38" s="99"/>
      <c r="AB38" s="99"/>
      <c r="AC38" s="99"/>
      <c r="AD38" s="104"/>
      <c r="AE38" s="104"/>
      <c r="AF38" s="104"/>
    </row>
    <row r="39" spans="1:32" ht="20.85" customHeight="1" x14ac:dyDescent="0.15">
      <c r="A39" s="65"/>
      <c r="C39" s="106" t="s">
        <v>174</v>
      </c>
      <c r="D39" s="106"/>
      <c r="E39" s="106"/>
      <c r="F39" s="106"/>
      <c r="G39" s="106"/>
      <c r="H39" s="106"/>
      <c r="I39" s="106"/>
      <c r="J39" s="106"/>
      <c r="K39" s="148"/>
      <c r="L39" s="99">
        <v>43186</v>
      </c>
      <c r="M39" s="99"/>
      <c r="N39" s="99"/>
      <c r="O39" s="99"/>
      <c r="P39" s="203">
        <f>L39/$L$5*100</f>
        <v>8.4432139510532508E-2</v>
      </c>
      <c r="Q39" s="203"/>
      <c r="R39" s="203"/>
      <c r="S39" s="99">
        <v>28158</v>
      </c>
      <c r="T39" s="99"/>
      <c r="U39" s="99"/>
      <c r="V39" s="99"/>
      <c r="W39" s="203">
        <v>5.5756424067544198E-2</v>
      </c>
      <c r="X39" s="203"/>
      <c r="Y39" s="203"/>
      <c r="Z39" s="99">
        <v>21025</v>
      </c>
      <c r="AA39" s="99"/>
      <c r="AB39" s="99"/>
      <c r="AC39" s="99"/>
      <c r="AD39" s="104">
        <f t="shared" si="1"/>
        <v>4.1536621480946806E-2</v>
      </c>
      <c r="AE39" s="104"/>
      <c r="AF39" s="104"/>
    </row>
    <row r="40" spans="1:32" ht="12.95" customHeight="1" x14ac:dyDescent="0.15">
      <c r="A40" s="65"/>
      <c r="C40" s="48"/>
      <c r="D40" s="48"/>
      <c r="E40" s="48"/>
      <c r="F40" s="48"/>
      <c r="G40" s="48"/>
      <c r="H40" s="48"/>
      <c r="I40" s="48"/>
      <c r="J40" s="48"/>
      <c r="K40" s="56"/>
      <c r="L40" s="99"/>
      <c r="M40" s="99"/>
      <c r="N40" s="99"/>
      <c r="O40" s="99"/>
      <c r="P40" s="203"/>
      <c r="Q40" s="203"/>
      <c r="R40" s="203"/>
      <c r="S40" s="99"/>
      <c r="T40" s="99"/>
      <c r="U40" s="99"/>
      <c r="V40" s="99"/>
      <c r="W40" s="203"/>
      <c r="X40" s="203"/>
      <c r="Y40" s="203"/>
      <c r="Z40" s="99"/>
      <c r="AA40" s="99"/>
      <c r="AB40" s="99"/>
      <c r="AC40" s="99"/>
      <c r="AD40" s="104"/>
      <c r="AE40" s="104"/>
      <c r="AF40" s="104"/>
    </row>
    <row r="41" spans="1:32" ht="20.85" customHeight="1" x14ac:dyDescent="0.15">
      <c r="A41" s="65"/>
      <c r="C41" s="106" t="s">
        <v>63</v>
      </c>
      <c r="D41" s="106"/>
      <c r="E41" s="106"/>
      <c r="F41" s="106"/>
      <c r="G41" s="106"/>
      <c r="H41" s="106"/>
      <c r="I41" s="106"/>
      <c r="J41" s="106"/>
      <c r="K41" s="148"/>
      <c r="L41" s="99">
        <v>2228043</v>
      </c>
      <c r="M41" s="99"/>
      <c r="N41" s="99"/>
      <c r="O41" s="99"/>
      <c r="P41" s="203">
        <f>L41/$L$5*100</f>
        <v>4.356005126926906</v>
      </c>
      <c r="Q41" s="203"/>
      <c r="R41" s="203"/>
      <c r="S41" s="99">
        <v>2269160</v>
      </c>
      <c r="T41" s="99"/>
      <c r="U41" s="99"/>
      <c r="V41" s="99"/>
      <c r="W41" s="203">
        <v>4.4932256281379566</v>
      </c>
      <c r="X41" s="203"/>
      <c r="Y41" s="203"/>
      <c r="Z41" s="99">
        <v>2144753</v>
      </c>
      <c r="AA41" s="99"/>
      <c r="AB41" s="99"/>
      <c r="AC41" s="99"/>
      <c r="AD41" s="104">
        <f t="shared" si="1"/>
        <v>4.237136434298459</v>
      </c>
      <c r="AE41" s="104"/>
      <c r="AF41" s="104"/>
    </row>
    <row r="42" spans="1:32" ht="12.95" customHeight="1" x14ac:dyDescent="0.15">
      <c r="A42" s="65"/>
      <c r="C42" s="48"/>
      <c r="D42" s="48"/>
      <c r="E42" s="48"/>
      <c r="F42" s="48"/>
      <c r="G42" s="48"/>
      <c r="H42" s="48"/>
      <c r="I42" s="48"/>
      <c r="J42" s="48"/>
      <c r="K42" s="56"/>
      <c r="L42" s="99"/>
      <c r="M42" s="99"/>
      <c r="N42" s="99"/>
      <c r="O42" s="99"/>
      <c r="P42" s="203"/>
      <c r="Q42" s="203"/>
      <c r="R42" s="203"/>
      <c r="S42" s="99"/>
      <c r="T42" s="99"/>
      <c r="U42" s="99"/>
      <c r="V42" s="99"/>
      <c r="W42" s="203"/>
      <c r="X42" s="203"/>
      <c r="Y42" s="203"/>
      <c r="Z42" s="99"/>
      <c r="AA42" s="99"/>
      <c r="AB42" s="99"/>
      <c r="AC42" s="99"/>
      <c r="AD42" s="104"/>
      <c r="AE42" s="104"/>
      <c r="AF42" s="104"/>
    </row>
    <row r="43" spans="1:32" ht="20.85" customHeight="1" x14ac:dyDescent="0.15">
      <c r="A43" s="65"/>
      <c r="C43" s="106" t="s">
        <v>64</v>
      </c>
      <c r="D43" s="106"/>
      <c r="E43" s="106"/>
      <c r="F43" s="106"/>
      <c r="G43" s="106"/>
      <c r="H43" s="106"/>
      <c r="I43" s="106"/>
      <c r="J43" s="106"/>
      <c r="K43" s="148"/>
      <c r="L43" s="99">
        <v>30595</v>
      </c>
      <c r="M43" s="99"/>
      <c r="N43" s="99"/>
      <c r="O43" s="99"/>
      <c r="P43" s="203">
        <f>L43/$L$5*100</f>
        <v>5.9815711302846797E-2</v>
      </c>
      <c r="Q43" s="203"/>
      <c r="R43" s="203"/>
      <c r="S43" s="99">
        <v>28943</v>
      </c>
      <c r="T43" s="99"/>
      <c r="U43" s="99"/>
      <c r="V43" s="99"/>
      <c r="W43" s="203">
        <v>5.7310823985614448E-2</v>
      </c>
      <c r="X43" s="203"/>
      <c r="Y43" s="203"/>
      <c r="Z43" s="99">
        <v>29526</v>
      </c>
      <c r="AA43" s="99"/>
      <c r="AB43" s="99"/>
      <c r="AC43" s="99"/>
      <c r="AD43" s="104">
        <f t="shared" si="1"/>
        <v>5.8331048078308453E-2</v>
      </c>
      <c r="AE43" s="104"/>
      <c r="AF43" s="104"/>
    </row>
    <row r="44" spans="1:32" ht="12.95" customHeight="1" x14ac:dyDescent="0.15">
      <c r="A44" s="65"/>
      <c r="C44" s="48"/>
      <c r="D44" s="48"/>
      <c r="E44" s="48"/>
      <c r="F44" s="48"/>
      <c r="G44" s="48"/>
      <c r="H44" s="48"/>
      <c r="I44" s="48"/>
      <c r="J44" s="48"/>
      <c r="K44" s="56"/>
      <c r="L44" s="99"/>
      <c r="M44" s="99"/>
      <c r="N44" s="99"/>
      <c r="O44" s="99"/>
      <c r="P44" s="203"/>
      <c r="Q44" s="203"/>
      <c r="R44" s="203"/>
      <c r="S44" s="99"/>
      <c r="T44" s="99"/>
      <c r="U44" s="99"/>
      <c r="V44" s="99"/>
      <c r="W44" s="203"/>
      <c r="X44" s="203"/>
      <c r="Y44" s="203"/>
      <c r="Z44" s="99"/>
      <c r="AA44" s="99"/>
      <c r="AB44" s="99"/>
      <c r="AC44" s="99"/>
      <c r="AD44" s="104"/>
      <c r="AE44" s="104"/>
      <c r="AF44" s="104"/>
    </row>
    <row r="45" spans="1:32" ht="20.85" customHeight="1" x14ac:dyDescent="0.15">
      <c r="A45" s="65"/>
      <c r="C45" s="106" t="s">
        <v>65</v>
      </c>
      <c r="D45" s="106"/>
      <c r="E45" s="106"/>
      <c r="F45" s="106"/>
      <c r="G45" s="106"/>
      <c r="H45" s="106"/>
      <c r="I45" s="106"/>
      <c r="J45" s="106"/>
      <c r="K45" s="148"/>
      <c r="L45" s="99">
        <v>56055</v>
      </c>
      <c r="M45" s="99"/>
      <c r="N45" s="99"/>
      <c r="O45" s="99"/>
      <c r="P45" s="203">
        <f>L45/$L$5*100</f>
        <v>0.10959208030988978</v>
      </c>
      <c r="Q45" s="203"/>
      <c r="R45" s="203"/>
      <c r="S45" s="99">
        <v>58197</v>
      </c>
      <c r="T45" s="99"/>
      <c r="U45" s="99"/>
      <c r="V45" s="99"/>
      <c r="W45" s="203">
        <v>0.11523746755660452</v>
      </c>
      <c r="X45" s="203"/>
      <c r="Y45" s="203"/>
      <c r="Z45" s="99">
        <v>30134</v>
      </c>
      <c r="AA45" s="99"/>
      <c r="AB45" s="99"/>
      <c r="AC45" s="99"/>
      <c r="AD45" s="104">
        <f t="shared" si="1"/>
        <v>5.9532202221491123E-2</v>
      </c>
      <c r="AE45" s="104"/>
      <c r="AF45" s="104"/>
    </row>
    <row r="46" spans="1:32" ht="12.95" customHeight="1" x14ac:dyDescent="0.15">
      <c r="A46" s="65"/>
      <c r="C46" s="48"/>
      <c r="D46" s="48"/>
      <c r="E46" s="48"/>
      <c r="F46" s="48"/>
      <c r="G46" s="48"/>
      <c r="H46" s="48"/>
      <c r="I46" s="48"/>
      <c r="J46" s="48"/>
      <c r="K46" s="56"/>
      <c r="L46" s="99"/>
      <c r="M46" s="99"/>
      <c r="N46" s="99"/>
      <c r="O46" s="99"/>
      <c r="P46" s="203"/>
      <c r="Q46" s="203"/>
      <c r="R46" s="203"/>
      <c r="S46" s="99"/>
      <c r="T46" s="99"/>
      <c r="U46" s="99"/>
      <c r="V46" s="99"/>
      <c r="W46" s="203"/>
      <c r="X46" s="203"/>
      <c r="Y46" s="203"/>
      <c r="Z46" s="99"/>
      <c r="AA46" s="99"/>
      <c r="AB46" s="99"/>
      <c r="AC46" s="99"/>
      <c r="AD46" s="104"/>
      <c r="AE46" s="104"/>
      <c r="AF46" s="104"/>
    </row>
    <row r="47" spans="1:32" ht="20.85" customHeight="1" x14ac:dyDescent="0.15">
      <c r="A47" s="65"/>
      <c r="C47" s="106" t="s">
        <v>277</v>
      </c>
      <c r="D47" s="106"/>
      <c r="E47" s="106"/>
      <c r="F47" s="106"/>
      <c r="G47" s="106"/>
      <c r="H47" s="106"/>
      <c r="I47" s="106"/>
      <c r="J47" s="106"/>
      <c r="K47" s="148"/>
      <c r="L47" s="99" t="s">
        <v>269</v>
      </c>
      <c r="M47" s="99"/>
      <c r="N47" s="99"/>
      <c r="O47" s="99"/>
      <c r="P47" s="203" t="s">
        <v>269</v>
      </c>
      <c r="Q47" s="203"/>
      <c r="R47" s="203"/>
      <c r="S47" s="99" t="s">
        <v>269</v>
      </c>
      <c r="T47" s="99"/>
      <c r="U47" s="99"/>
      <c r="V47" s="99"/>
      <c r="W47" s="203" t="s">
        <v>269</v>
      </c>
      <c r="X47" s="203"/>
      <c r="Y47" s="203"/>
      <c r="Z47" s="99">
        <v>8006</v>
      </c>
      <c r="AA47" s="99"/>
      <c r="AB47" s="99"/>
      <c r="AC47" s="99"/>
      <c r="AD47" s="104">
        <f t="shared" si="1"/>
        <v>1.5816513273553393E-2</v>
      </c>
      <c r="AE47" s="104"/>
      <c r="AF47" s="104"/>
    </row>
    <row r="48" spans="1:32" ht="12.95" customHeight="1" x14ac:dyDescent="0.15">
      <c r="A48" s="65"/>
      <c r="C48" s="48"/>
      <c r="D48" s="48"/>
      <c r="E48" s="48"/>
      <c r="F48" s="48"/>
      <c r="G48" s="48"/>
      <c r="H48" s="48"/>
      <c r="I48" s="48"/>
      <c r="J48" s="48"/>
      <c r="K48" s="56"/>
      <c r="L48" s="99"/>
      <c r="M48" s="99"/>
      <c r="N48" s="99"/>
      <c r="O48" s="99"/>
      <c r="P48" s="203"/>
      <c r="Q48" s="203"/>
      <c r="R48" s="203"/>
      <c r="S48" s="99"/>
      <c r="T48" s="99"/>
      <c r="U48" s="99"/>
      <c r="V48" s="99"/>
      <c r="W48" s="203"/>
      <c r="X48" s="203"/>
      <c r="Y48" s="203"/>
      <c r="Z48" s="99"/>
      <c r="AA48" s="99"/>
      <c r="AB48" s="99"/>
      <c r="AC48" s="99"/>
      <c r="AD48" s="104"/>
      <c r="AE48" s="104"/>
      <c r="AF48" s="104"/>
    </row>
    <row r="49" spans="1:32" ht="20.85" customHeight="1" x14ac:dyDescent="0.15">
      <c r="A49" s="65"/>
      <c r="C49" s="213" t="s">
        <v>66</v>
      </c>
      <c r="D49" s="213"/>
      <c r="E49" s="213"/>
      <c r="F49" s="213"/>
      <c r="G49" s="213"/>
      <c r="H49" s="213"/>
      <c r="I49" s="213"/>
      <c r="J49" s="213"/>
      <c r="K49" s="214"/>
      <c r="L49" s="99">
        <v>16956</v>
      </c>
      <c r="M49" s="99"/>
      <c r="N49" s="99"/>
      <c r="O49" s="99"/>
      <c r="P49" s="203">
        <f>L49/$L$5*100</f>
        <v>3.3150357929435215E-2</v>
      </c>
      <c r="Q49" s="203"/>
      <c r="R49" s="203"/>
      <c r="S49" s="99">
        <v>16820</v>
      </c>
      <c r="T49" s="99"/>
      <c r="U49" s="99"/>
      <c r="V49" s="99"/>
      <c r="W49" s="203">
        <v>3.3305740919670909E-2</v>
      </c>
      <c r="X49" s="203"/>
      <c r="Y49" s="203"/>
      <c r="Z49" s="99">
        <v>17763</v>
      </c>
      <c r="AA49" s="99"/>
      <c r="AB49" s="99"/>
      <c r="AC49" s="99"/>
      <c r="AD49" s="104">
        <f t="shared" si="1"/>
        <v>3.5092271456173982E-2</v>
      </c>
      <c r="AE49" s="104"/>
      <c r="AF49" s="104"/>
    </row>
    <row r="50" spans="1:32" ht="12.95" customHeight="1" x14ac:dyDescent="0.15">
      <c r="A50" s="65"/>
      <c r="C50" s="48"/>
      <c r="D50" s="48"/>
      <c r="E50" s="48"/>
      <c r="F50" s="48"/>
      <c r="G50" s="48"/>
      <c r="H50" s="48"/>
      <c r="I50" s="48"/>
      <c r="J50" s="48"/>
      <c r="K50" s="56"/>
      <c r="L50" s="99"/>
      <c r="M50" s="99"/>
      <c r="N50" s="99"/>
      <c r="O50" s="99"/>
      <c r="P50" s="203"/>
      <c r="Q50" s="203"/>
      <c r="R50" s="203"/>
      <c r="S50" s="99"/>
      <c r="T50" s="99"/>
      <c r="U50" s="99"/>
      <c r="V50" s="99"/>
      <c r="W50" s="203"/>
      <c r="X50" s="203"/>
      <c r="Y50" s="203"/>
      <c r="Z50" s="99"/>
      <c r="AA50" s="99"/>
      <c r="AB50" s="99"/>
      <c r="AC50" s="99"/>
      <c r="AD50" s="104"/>
      <c r="AE50" s="104"/>
      <c r="AF50" s="104"/>
    </row>
    <row r="51" spans="1:32" ht="20.85" customHeight="1" x14ac:dyDescent="0.15">
      <c r="A51" s="65"/>
      <c r="C51" s="106" t="s">
        <v>67</v>
      </c>
      <c r="D51" s="106"/>
      <c r="E51" s="106"/>
      <c r="F51" s="106"/>
      <c r="G51" s="106"/>
      <c r="H51" s="106"/>
      <c r="I51" s="106"/>
      <c r="J51" s="106"/>
      <c r="K51" s="148"/>
      <c r="L51" s="99">
        <v>58885</v>
      </c>
      <c r="M51" s="99"/>
      <c r="N51" s="99"/>
      <c r="O51" s="99"/>
      <c r="P51" s="203">
        <f>L51/$L$5*100</f>
        <v>0.11512496028985567</v>
      </c>
      <c r="Q51" s="203"/>
      <c r="R51" s="203"/>
      <c r="S51" s="99">
        <v>74272</v>
      </c>
      <c r="T51" s="99"/>
      <c r="U51" s="99"/>
      <c r="V51" s="99"/>
      <c r="W51" s="203">
        <v>0.14706801364957181</v>
      </c>
      <c r="X51" s="203"/>
      <c r="Y51" s="203"/>
      <c r="Z51" s="99">
        <v>203719</v>
      </c>
      <c r="AA51" s="99"/>
      <c r="AB51" s="99"/>
      <c r="AC51" s="99"/>
      <c r="AD51" s="104">
        <f t="shared" si="1"/>
        <v>0.40246368568261603</v>
      </c>
      <c r="AE51" s="104"/>
      <c r="AF51" s="104"/>
    </row>
    <row r="52" spans="1:32" ht="12.95" customHeight="1" x14ac:dyDescent="0.15">
      <c r="A52" s="65"/>
      <c r="C52" s="28"/>
      <c r="D52" s="28"/>
      <c r="E52" s="28"/>
      <c r="F52" s="28"/>
      <c r="G52" s="28"/>
      <c r="H52" s="28"/>
      <c r="I52" s="28"/>
      <c r="J52" s="28"/>
      <c r="K52" s="60"/>
      <c r="L52" s="99"/>
      <c r="M52" s="99"/>
      <c r="N52" s="99"/>
      <c r="O52" s="99"/>
      <c r="P52" s="203"/>
      <c r="Q52" s="203"/>
      <c r="R52" s="203"/>
      <c r="S52" s="99"/>
      <c r="T52" s="99"/>
      <c r="U52" s="99"/>
      <c r="V52" s="99"/>
      <c r="W52" s="203"/>
      <c r="X52" s="203"/>
      <c r="Y52" s="203"/>
      <c r="Z52" s="99"/>
      <c r="AA52" s="99"/>
      <c r="AB52" s="99"/>
      <c r="AC52" s="99"/>
      <c r="AD52" s="104"/>
      <c r="AE52" s="104"/>
      <c r="AF52" s="104"/>
    </row>
    <row r="53" spans="1:32" ht="20.85" customHeight="1" x14ac:dyDescent="0.15">
      <c r="A53" s="65"/>
      <c r="C53" s="106" t="s">
        <v>68</v>
      </c>
      <c r="D53" s="106"/>
      <c r="E53" s="106"/>
      <c r="F53" s="106"/>
      <c r="G53" s="106"/>
      <c r="H53" s="106"/>
      <c r="I53" s="106"/>
      <c r="J53" s="106"/>
      <c r="K53" s="148"/>
      <c r="L53" s="99">
        <v>8913992</v>
      </c>
      <c r="M53" s="99"/>
      <c r="N53" s="99"/>
      <c r="O53" s="99"/>
      <c r="P53" s="203">
        <f>L53/$L$5*100</f>
        <v>17.427578755609936</v>
      </c>
      <c r="Q53" s="203"/>
      <c r="R53" s="203"/>
      <c r="S53" s="99">
        <v>8730986</v>
      </c>
      <c r="T53" s="99"/>
      <c r="U53" s="99"/>
      <c r="V53" s="99"/>
      <c r="W53" s="203">
        <v>17.288463596270738</v>
      </c>
      <c r="X53" s="203"/>
      <c r="Y53" s="203"/>
      <c r="Z53" s="99">
        <v>8980283</v>
      </c>
      <c r="AA53" s="99"/>
      <c r="AB53" s="99"/>
      <c r="AC53" s="99"/>
      <c r="AD53" s="104">
        <f t="shared" si="1"/>
        <v>17.741289691452149</v>
      </c>
      <c r="AE53" s="104"/>
      <c r="AF53" s="104"/>
    </row>
    <row r="54" spans="1:32" ht="12.95" customHeight="1" x14ac:dyDescent="0.15">
      <c r="A54" s="65"/>
      <c r="C54" s="48"/>
      <c r="D54" s="48"/>
      <c r="E54" s="48"/>
      <c r="F54" s="48"/>
      <c r="G54" s="48"/>
      <c r="H54" s="48"/>
      <c r="I54" s="48"/>
      <c r="J54" s="48"/>
      <c r="K54" s="56"/>
      <c r="L54" s="99"/>
      <c r="M54" s="99"/>
      <c r="N54" s="99"/>
      <c r="O54" s="99"/>
      <c r="P54" s="203"/>
      <c r="Q54" s="203"/>
      <c r="R54" s="203"/>
      <c r="S54" s="99"/>
      <c r="T54" s="99"/>
      <c r="U54" s="99"/>
      <c r="V54" s="99"/>
      <c r="W54" s="203"/>
      <c r="X54" s="203"/>
      <c r="Y54" s="203"/>
      <c r="Z54" s="99"/>
      <c r="AA54" s="99"/>
      <c r="AB54" s="99"/>
      <c r="AC54" s="99"/>
      <c r="AD54" s="104"/>
      <c r="AE54" s="104"/>
      <c r="AF54" s="104"/>
    </row>
    <row r="55" spans="1:32" ht="20.85" customHeight="1" x14ac:dyDescent="0.15">
      <c r="A55" s="65"/>
      <c r="C55" s="106" t="s">
        <v>69</v>
      </c>
      <c r="D55" s="106"/>
      <c r="E55" s="106"/>
      <c r="F55" s="106"/>
      <c r="G55" s="106"/>
      <c r="H55" s="106"/>
      <c r="I55" s="106"/>
      <c r="J55" s="106"/>
      <c r="K55" s="148"/>
      <c r="L55" s="99">
        <v>23685</v>
      </c>
      <c r="M55" s="99"/>
      <c r="N55" s="99"/>
      <c r="O55" s="99"/>
      <c r="P55" s="203">
        <f>L55/$L$5*100</f>
        <v>4.6306099761658004E-2</v>
      </c>
      <c r="Q55" s="203"/>
      <c r="R55" s="203"/>
      <c r="S55" s="99">
        <v>21402</v>
      </c>
      <c r="T55" s="99"/>
      <c r="U55" s="99"/>
      <c r="V55" s="99"/>
      <c r="W55" s="203">
        <v>4.2378684135719193E-2</v>
      </c>
      <c r="X55" s="203"/>
      <c r="Y55" s="203"/>
      <c r="Z55" s="99">
        <v>19434</v>
      </c>
      <c r="AA55" s="99"/>
      <c r="AB55" s="99"/>
      <c r="AC55" s="99"/>
      <c r="AD55" s="104">
        <f t="shared" si="1"/>
        <v>3.8393469767453989E-2</v>
      </c>
      <c r="AE55" s="104"/>
      <c r="AF55" s="104"/>
    </row>
    <row r="56" spans="1:32" ht="12.75" customHeight="1" x14ac:dyDescent="0.15">
      <c r="A56" s="65"/>
      <c r="C56" s="48"/>
      <c r="D56" s="48"/>
      <c r="E56" s="48"/>
      <c r="F56" s="48"/>
      <c r="G56" s="48"/>
      <c r="H56" s="48"/>
      <c r="I56" s="48"/>
      <c r="J56" s="48"/>
      <c r="K56" s="56"/>
      <c r="L56" s="107"/>
      <c r="M56" s="99"/>
      <c r="N56" s="99"/>
      <c r="O56" s="99"/>
      <c r="P56" s="203"/>
      <c r="Q56" s="203"/>
      <c r="R56" s="203"/>
      <c r="S56" s="99"/>
      <c r="T56" s="99"/>
      <c r="U56" s="99"/>
      <c r="V56" s="99"/>
      <c r="W56" s="203"/>
      <c r="X56" s="203"/>
      <c r="Y56" s="203"/>
      <c r="Z56" s="99"/>
      <c r="AA56" s="99"/>
      <c r="AB56" s="99"/>
      <c r="AC56" s="99"/>
      <c r="AD56" s="104"/>
      <c r="AE56" s="104"/>
      <c r="AF56" s="104"/>
    </row>
    <row r="57" spans="1:32" ht="20.85" customHeight="1" x14ac:dyDescent="0.15">
      <c r="A57" s="65"/>
      <c r="C57" s="106" t="s">
        <v>75</v>
      </c>
      <c r="D57" s="106"/>
      <c r="E57" s="106"/>
      <c r="F57" s="106"/>
      <c r="G57" s="106"/>
      <c r="H57" s="106"/>
      <c r="I57" s="106"/>
      <c r="J57" s="106"/>
      <c r="K57" s="148"/>
      <c r="L57" s="99">
        <v>2253982</v>
      </c>
      <c r="M57" s="99"/>
      <c r="N57" s="99"/>
      <c r="O57" s="99"/>
      <c r="P57" s="203">
        <f>L57/$L$5*100</f>
        <v>4.4067179798598861</v>
      </c>
      <c r="Q57" s="203"/>
      <c r="R57" s="203"/>
      <c r="S57" s="99">
        <v>1508964</v>
      </c>
      <c r="T57" s="99"/>
      <c r="U57" s="99"/>
      <c r="V57" s="99"/>
      <c r="W57" s="203">
        <v>2.9879407872241552</v>
      </c>
      <c r="X57" s="203"/>
      <c r="Y57" s="203"/>
      <c r="Z57" s="99">
        <v>1906326</v>
      </c>
      <c r="AA57" s="99"/>
      <c r="AB57" s="99"/>
      <c r="AC57" s="99"/>
      <c r="AD57" s="104">
        <f t="shared" si="1"/>
        <v>3.7661042321658686</v>
      </c>
      <c r="AE57" s="104"/>
      <c r="AF57" s="104"/>
    </row>
    <row r="58" spans="1:32" ht="12.95" customHeight="1" x14ac:dyDescent="0.15">
      <c r="A58" s="65"/>
      <c r="C58" s="48"/>
      <c r="D58" s="48"/>
      <c r="E58" s="48"/>
      <c r="F58" s="48"/>
      <c r="G58" s="48"/>
      <c r="H58" s="48"/>
      <c r="I58" s="48"/>
      <c r="J58" s="48"/>
      <c r="K58" s="56"/>
      <c r="L58" s="99"/>
      <c r="M58" s="99"/>
      <c r="N58" s="99"/>
      <c r="O58" s="99"/>
      <c r="P58" s="203"/>
      <c r="Q58" s="203"/>
      <c r="R58" s="203"/>
      <c r="S58" s="99"/>
      <c r="T58" s="99"/>
      <c r="U58" s="99"/>
      <c r="V58" s="99"/>
      <c r="W58" s="203"/>
      <c r="X58" s="203"/>
      <c r="Y58" s="203"/>
      <c r="Z58" s="99"/>
      <c r="AA58" s="99"/>
      <c r="AB58" s="99"/>
      <c r="AC58" s="99"/>
      <c r="AD58" s="104"/>
      <c r="AE58" s="104"/>
      <c r="AF58" s="104"/>
    </row>
    <row r="59" spans="1:32" ht="20.85" customHeight="1" x14ac:dyDescent="0.15">
      <c r="A59" s="65"/>
      <c r="C59" s="106" t="s">
        <v>8</v>
      </c>
      <c r="D59" s="106"/>
      <c r="E59" s="106"/>
      <c r="F59" s="106"/>
      <c r="G59" s="106"/>
      <c r="H59" s="106"/>
      <c r="I59" s="106"/>
      <c r="J59" s="106"/>
      <c r="K59" s="148"/>
      <c r="L59" s="99">
        <v>762267</v>
      </c>
      <c r="M59" s="99"/>
      <c r="N59" s="99"/>
      <c r="O59" s="99"/>
      <c r="P59" s="203">
        <f>L59/$L$5*100</f>
        <v>1.4902939306320353</v>
      </c>
      <c r="Q59" s="203"/>
      <c r="R59" s="203"/>
      <c r="S59" s="99">
        <v>1167498</v>
      </c>
      <c r="T59" s="99"/>
      <c r="U59" s="99"/>
      <c r="V59" s="99"/>
      <c r="W59" s="203">
        <v>2.3117946440091526</v>
      </c>
      <c r="X59" s="203"/>
      <c r="Y59" s="203"/>
      <c r="Z59" s="99">
        <v>654744</v>
      </c>
      <c r="AA59" s="99"/>
      <c r="AB59" s="99"/>
      <c r="AC59" s="99"/>
      <c r="AD59" s="104">
        <f t="shared" si="1"/>
        <v>1.2935007702697281</v>
      </c>
      <c r="AE59" s="104"/>
      <c r="AF59" s="104"/>
    </row>
    <row r="60" spans="1:32" ht="12.95" customHeight="1" x14ac:dyDescent="0.15">
      <c r="A60" s="65"/>
      <c r="C60" s="48"/>
      <c r="D60" s="48"/>
      <c r="E60" s="48"/>
      <c r="F60" s="48"/>
      <c r="G60" s="48"/>
      <c r="H60" s="48"/>
      <c r="I60" s="48"/>
      <c r="J60" s="48"/>
      <c r="K60" s="56"/>
      <c r="L60" s="99"/>
      <c r="M60" s="99"/>
      <c r="N60" s="99"/>
      <c r="O60" s="99"/>
      <c r="P60" s="203"/>
      <c r="Q60" s="203"/>
      <c r="R60" s="203"/>
      <c r="S60" s="99"/>
      <c r="T60" s="99"/>
      <c r="U60" s="99"/>
      <c r="V60" s="99"/>
      <c r="W60" s="203"/>
      <c r="X60" s="203"/>
      <c r="Y60" s="203"/>
      <c r="Z60" s="99"/>
      <c r="AA60" s="99"/>
      <c r="AB60" s="99"/>
      <c r="AC60" s="99"/>
      <c r="AD60" s="104"/>
      <c r="AE60" s="104"/>
      <c r="AF60" s="104"/>
    </row>
    <row r="61" spans="1:32" ht="20.85" customHeight="1" x14ac:dyDescent="0.15">
      <c r="A61" s="65"/>
      <c r="C61" s="106" t="s">
        <v>9</v>
      </c>
      <c r="D61" s="106"/>
      <c r="E61" s="106"/>
      <c r="F61" s="106"/>
      <c r="G61" s="106"/>
      <c r="H61" s="106"/>
      <c r="I61" s="106"/>
      <c r="J61" s="106"/>
      <c r="K61" s="148"/>
      <c r="L61" s="99">
        <v>371158</v>
      </c>
      <c r="M61" s="99"/>
      <c r="N61" s="99"/>
      <c r="O61" s="99"/>
      <c r="P61" s="203">
        <f>L61/$L$5*100</f>
        <v>0.72564405215695416</v>
      </c>
      <c r="Q61" s="203"/>
      <c r="R61" s="203"/>
      <c r="S61" s="99">
        <v>369480</v>
      </c>
      <c r="T61" s="99"/>
      <c r="U61" s="99"/>
      <c r="V61" s="99"/>
      <c r="W61" s="203">
        <v>0.73161742895362702</v>
      </c>
      <c r="X61" s="203"/>
      <c r="Y61" s="203"/>
      <c r="Z61" s="99">
        <v>395931</v>
      </c>
      <c r="AA61" s="99"/>
      <c r="AB61" s="99"/>
      <c r="AC61" s="99"/>
      <c r="AD61" s="104">
        <f t="shared" si="1"/>
        <v>0.78219434385601649</v>
      </c>
      <c r="AE61" s="104"/>
      <c r="AF61" s="104"/>
    </row>
    <row r="62" spans="1:32" ht="12.95" customHeight="1" x14ac:dyDescent="0.15">
      <c r="A62" s="65"/>
      <c r="C62" s="48"/>
      <c r="D62" s="48"/>
      <c r="E62" s="48"/>
      <c r="F62" s="48"/>
      <c r="G62" s="48"/>
      <c r="H62" s="48"/>
      <c r="I62" s="48"/>
      <c r="J62" s="48"/>
      <c r="K62" s="56"/>
      <c r="L62" s="99"/>
      <c r="M62" s="99"/>
      <c r="N62" s="99"/>
      <c r="O62" s="99"/>
      <c r="P62" s="203"/>
      <c r="Q62" s="203"/>
      <c r="R62" s="203"/>
      <c r="S62" s="99"/>
      <c r="T62" s="99"/>
      <c r="U62" s="99"/>
      <c r="V62" s="99"/>
      <c r="W62" s="203"/>
      <c r="X62" s="203"/>
      <c r="Y62" s="203"/>
      <c r="Z62" s="99"/>
      <c r="AA62" s="99"/>
      <c r="AB62" s="99"/>
      <c r="AC62" s="99"/>
      <c r="AD62" s="104"/>
      <c r="AE62" s="104"/>
      <c r="AF62" s="104"/>
    </row>
    <row r="63" spans="1:32" ht="20.85" customHeight="1" thickBot="1" x14ac:dyDescent="0.2">
      <c r="A63" s="65"/>
      <c r="C63" s="147" t="s">
        <v>76</v>
      </c>
      <c r="D63" s="147"/>
      <c r="E63" s="147"/>
      <c r="F63" s="147"/>
      <c r="G63" s="147"/>
      <c r="H63" s="147"/>
      <c r="I63" s="147"/>
      <c r="J63" s="147"/>
      <c r="K63" s="205"/>
      <c r="L63" s="143">
        <v>1655901</v>
      </c>
      <c r="M63" s="143"/>
      <c r="N63" s="143"/>
      <c r="O63" s="143"/>
      <c r="P63" s="135">
        <f>L63/$L$5*100</f>
        <v>3.2374210218040633</v>
      </c>
      <c r="Q63" s="135"/>
      <c r="R63" s="135"/>
      <c r="S63" s="143">
        <v>1563884</v>
      </c>
      <c r="T63" s="143"/>
      <c r="U63" s="143"/>
      <c r="V63" s="143"/>
      <c r="W63" s="135">
        <v>3.0966893776705482</v>
      </c>
      <c r="X63" s="135"/>
      <c r="Y63" s="135"/>
      <c r="Z63" s="143">
        <v>1308516</v>
      </c>
      <c r="AA63" s="143"/>
      <c r="AB63" s="143"/>
      <c r="AC63" s="143"/>
      <c r="AD63" s="215">
        <f t="shared" si="1"/>
        <v>2.5850812743763418</v>
      </c>
      <c r="AE63" s="215"/>
      <c r="AF63" s="215"/>
    </row>
    <row r="64" spans="1:32" ht="12.95" customHeight="1" x14ac:dyDescent="0.15">
      <c r="A64" s="144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6" t="s">
        <v>213</v>
      </c>
      <c r="AA64" s="146"/>
      <c r="AB64" s="146"/>
      <c r="AC64" s="146"/>
      <c r="AD64" s="146"/>
      <c r="AE64" s="146"/>
      <c r="AF64" s="146"/>
    </row>
    <row r="65" spans="20:21" ht="20.85" customHeight="1" x14ac:dyDescent="0.15">
      <c r="T65" s="65"/>
      <c r="U65" s="65"/>
    </row>
  </sheetData>
  <mergeCells count="397">
    <mergeCell ref="Z59:AC59"/>
    <mergeCell ref="AD59:AF59"/>
    <mergeCell ref="Z61:AC61"/>
    <mergeCell ref="AD61:AF61"/>
    <mergeCell ref="AD49:AF49"/>
    <mergeCell ref="Z45:AC45"/>
    <mergeCell ref="AD45:AF45"/>
    <mergeCell ref="Z55:AC55"/>
    <mergeCell ref="AD55:AF55"/>
    <mergeCell ref="Z51:AC51"/>
    <mergeCell ref="AD51:AF51"/>
    <mergeCell ref="Z53:AC53"/>
    <mergeCell ref="AD53:AF53"/>
    <mergeCell ref="Z48:AC48"/>
    <mergeCell ref="AD48:AF48"/>
    <mergeCell ref="Z50:AC50"/>
    <mergeCell ref="AD50:AF50"/>
    <mergeCell ref="Z52:AC52"/>
    <mergeCell ref="AD52:AF52"/>
    <mergeCell ref="Z54:AC54"/>
    <mergeCell ref="Z47:AC47"/>
    <mergeCell ref="AD47:AF47"/>
    <mergeCell ref="Z35:AC35"/>
    <mergeCell ref="AD35:AF35"/>
    <mergeCell ref="Z36:AC36"/>
    <mergeCell ref="AD36:AF36"/>
    <mergeCell ref="Z37:AC37"/>
    <mergeCell ref="AD37:AF37"/>
    <mergeCell ref="AD41:AF41"/>
    <mergeCell ref="Z46:AC46"/>
    <mergeCell ref="AD46:AF46"/>
    <mergeCell ref="Z32:AC32"/>
    <mergeCell ref="AD32:AF32"/>
    <mergeCell ref="Z33:AC33"/>
    <mergeCell ref="AD33:AF33"/>
    <mergeCell ref="Z34:AC34"/>
    <mergeCell ref="AD34:AF34"/>
    <mergeCell ref="Z29:AC29"/>
    <mergeCell ref="AD29:AF29"/>
    <mergeCell ref="Z30:AC30"/>
    <mergeCell ref="AD30:AF30"/>
    <mergeCell ref="Z31:AC31"/>
    <mergeCell ref="AD31:AF31"/>
    <mergeCell ref="Z26:AC26"/>
    <mergeCell ref="AD26:AF26"/>
    <mergeCell ref="Z27:AC27"/>
    <mergeCell ref="AD27:AF27"/>
    <mergeCell ref="Z28:AC28"/>
    <mergeCell ref="AD28:AF28"/>
    <mergeCell ref="Z23:AC23"/>
    <mergeCell ref="AD23:AF23"/>
    <mergeCell ref="Z24:AC24"/>
    <mergeCell ref="AD24:AF24"/>
    <mergeCell ref="Z25:AC25"/>
    <mergeCell ref="AD25:AF25"/>
    <mergeCell ref="Z20:AC20"/>
    <mergeCell ref="AD20:AF20"/>
    <mergeCell ref="Z21:AC21"/>
    <mergeCell ref="AD21:AF21"/>
    <mergeCell ref="Z22:AC22"/>
    <mergeCell ref="AD22:AF22"/>
    <mergeCell ref="Z17:AC17"/>
    <mergeCell ref="AD17:AF17"/>
    <mergeCell ref="Z18:AC18"/>
    <mergeCell ref="AD18:AF18"/>
    <mergeCell ref="Z19:AC19"/>
    <mergeCell ref="AD19:AF19"/>
    <mergeCell ref="Z14:AC14"/>
    <mergeCell ref="AD14:AF14"/>
    <mergeCell ref="Z15:AC15"/>
    <mergeCell ref="AD15:AF15"/>
    <mergeCell ref="Z16:AC16"/>
    <mergeCell ref="AD16:AF16"/>
    <mergeCell ref="Z11:AC11"/>
    <mergeCell ref="AD11:AF11"/>
    <mergeCell ref="Z12:AC12"/>
    <mergeCell ref="AD12:AF12"/>
    <mergeCell ref="Z13:AC13"/>
    <mergeCell ref="AD13:AF13"/>
    <mergeCell ref="Z8:AC8"/>
    <mergeCell ref="AD8:AF8"/>
    <mergeCell ref="Z9:AC9"/>
    <mergeCell ref="AD9:AF9"/>
    <mergeCell ref="Z10:AC10"/>
    <mergeCell ref="AD10:AF10"/>
    <mergeCell ref="Z3:AF3"/>
    <mergeCell ref="Z5:AC5"/>
    <mergeCell ref="AD5:AF5"/>
    <mergeCell ref="Z6:AC6"/>
    <mergeCell ref="AD6:AF6"/>
    <mergeCell ref="Z7:AC7"/>
    <mergeCell ref="AD7:AF7"/>
    <mergeCell ref="L31:O31"/>
    <mergeCell ref="L32:O32"/>
    <mergeCell ref="P46:R46"/>
    <mergeCell ref="P36:R36"/>
    <mergeCell ref="P34:R34"/>
    <mergeCell ref="L34:O34"/>
    <mergeCell ref="P42:R42"/>
    <mergeCell ref="P41:R41"/>
    <mergeCell ref="P44:R44"/>
    <mergeCell ref="L37:O37"/>
    <mergeCell ref="L42:O42"/>
    <mergeCell ref="P40:R40"/>
    <mergeCell ref="L38:O38"/>
    <mergeCell ref="P38:R38"/>
    <mergeCell ref="P32:R32"/>
    <mergeCell ref="L45:O45"/>
    <mergeCell ref="Z64:AF64"/>
    <mergeCell ref="Z38:AC38"/>
    <mergeCell ref="AD38:AF38"/>
    <mergeCell ref="Z39:AC39"/>
    <mergeCell ref="AD39:AF39"/>
    <mergeCell ref="W45:Y45"/>
    <mergeCell ref="Z40:AC40"/>
    <mergeCell ref="AD40:AF40"/>
    <mergeCell ref="Z41:AC41"/>
    <mergeCell ref="W44:Y44"/>
    <mergeCell ref="W58:Y58"/>
    <mergeCell ref="W60:Y60"/>
    <mergeCell ref="W56:Y56"/>
    <mergeCell ref="W61:Y61"/>
    <mergeCell ref="W50:Y50"/>
    <mergeCell ref="W46:Y46"/>
    <mergeCell ref="Z42:AC42"/>
    <mergeCell ref="AD42:AF42"/>
    <mergeCell ref="Z43:AC43"/>
    <mergeCell ref="AD43:AF43"/>
    <mergeCell ref="Z44:AC44"/>
    <mergeCell ref="AD44:AF44"/>
    <mergeCell ref="Z49:AC49"/>
    <mergeCell ref="Z57:AC57"/>
    <mergeCell ref="W29:Y29"/>
    <mergeCell ref="W31:Y31"/>
    <mergeCell ref="W38:Y38"/>
    <mergeCell ref="W12:Y12"/>
    <mergeCell ref="W28:Y28"/>
    <mergeCell ref="W18:Y18"/>
    <mergeCell ref="W36:Y36"/>
    <mergeCell ref="W25:Y25"/>
    <mergeCell ref="W26:Y26"/>
    <mergeCell ref="W27:Y27"/>
    <mergeCell ref="W35:Y35"/>
    <mergeCell ref="W13:Y13"/>
    <mergeCell ref="W19:Y19"/>
    <mergeCell ref="W21:Y21"/>
    <mergeCell ref="W23:Y23"/>
    <mergeCell ref="W30:Y30"/>
    <mergeCell ref="W24:Y24"/>
    <mergeCell ref="W20:Y20"/>
    <mergeCell ref="W17:Y17"/>
    <mergeCell ref="W32:Y32"/>
    <mergeCell ref="S42:V42"/>
    <mergeCell ref="S44:V44"/>
    <mergeCell ref="S32:V32"/>
    <mergeCell ref="W34:Y34"/>
    <mergeCell ref="S34:V34"/>
    <mergeCell ref="L44:O44"/>
    <mergeCell ref="W42:Y42"/>
    <mergeCell ref="W40:Y40"/>
    <mergeCell ref="W37:Y37"/>
    <mergeCell ref="W33:Y33"/>
    <mergeCell ref="S41:V41"/>
    <mergeCell ref="W41:Y41"/>
    <mergeCell ref="S40:V40"/>
    <mergeCell ref="S39:V39"/>
    <mergeCell ref="P33:R33"/>
    <mergeCell ref="P37:R37"/>
    <mergeCell ref="L33:O33"/>
    <mergeCell ref="P43:R43"/>
    <mergeCell ref="S36:V36"/>
    <mergeCell ref="S37:V37"/>
    <mergeCell ref="S33:V33"/>
    <mergeCell ref="S35:V35"/>
    <mergeCell ref="W43:Y43"/>
    <mergeCell ref="W39:Y39"/>
    <mergeCell ref="S24:V24"/>
    <mergeCell ref="S20:V20"/>
    <mergeCell ref="S21:V21"/>
    <mergeCell ref="S23:V23"/>
    <mergeCell ref="S17:V17"/>
    <mergeCell ref="S18:V18"/>
    <mergeCell ref="L21:O21"/>
    <mergeCell ref="S22:V22"/>
    <mergeCell ref="P21:R21"/>
    <mergeCell ref="L17:O17"/>
    <mergeCell ref="L20:O20"/>
    <mergeCell ref="P30:R30"/>
    <mergeCell ref="P24:R24"/>
    <mergeCell ref="L30:O30"/>
    <mergeCell ref="L25:O25"/>
    <mergeCell ref="L28:O28"/>
    <mergeCell ref="P28:R28"/>
    <mergeCell ref="L29:O29"/>
    <mergeCell ref="P29:R29"/>
    <mergeCell ref="P20:R20"/>
    <mergeCell ref="L27:O27"/>
    <mergeCell ref="W9:Y9"/>
    <mergeCell ref="S6:V6"/>
    <mergeCell ref="W6:Y6"/>
    <mergeCell ref="S7:V7"/>
    <mergeCell ref="W7:Y7"/>
    <mergeCell ref="S8:V8"/>
    <mergeCell ref="W8:Y8"/>
    <mergeCell ref="S9:V9"/>
    <mergeCell ref="P18:R18"/>
    <mergeCell ref="S16:V16"/>
    <mergeCell ref="W11:Y11"/>
    <mergeCell ref="P16:R16"/>
    <mergeCell ref="P17:R17"/>
    <mergeCell ref="S14:V14"/>
    <mergeCell ref="S15:V15"/>
    <mergeCell ref="W15:Y15"/>
    <mergeCell ref="W14:Y14"/>
    <mergeCell ref="W16:Y16"/>
    <mergeCell ref="S13:V13"/>
    <mergeCell ref="W5:Y5"/>
    <mergeCell ref="P8:R8"/>
    <mergeCell ref="L6:O6"/>
    <mergeCell ref="P6:R6"/>
    <mergeCell ref="P5:R5"/>
    <mergeCell ref="L5:O5"/>
    <mergeCell ref="S5:V5"/>
    <mergeCell ref="L8:O8"/>
    <mergeCell ref="L7:O7"/>
    <mergeCell ref="P7:R7"/>
    <mergeCell ref="A1:AF1"/>
    <mergeCell ref="S3:Y3"/>
    <mergeCell ref="A3:K4"/>
    <mergeCell ref="Z4:AC4"/>
    <mergeCell ref="AD4:AF4"/>
    <mergeCell ref="L4:O4"/>
    <mergeCell ref="S4:V4"/>
    <mergeCell ref="W4:Y4"/>
    <mergeCell ref="P4:R4"/>
    <mergeCell ref="A2:F2"/>
    <mergeCell ref="L3:R3"/>
    <mergeCell ref="L10:O10"/>
    <mergeCell ref="P9:R9"/>
    <mergeCell ref="S50:V50"/>
    <mergeCell ref="L14:O14"/>
    <mergeCell ref="S31:V31"/>
    <mergeCell ref="S45:V45"/>
    <mergeCell ref="S49:V49"/>
    <mergeCell ref="S26:V26"/>
    <mergeCell ref="P45:R45"/>
    <mergeCell ref="L46:O46"/>
    <mergeCell ref="S43:V43"/>
    <mergeCell ref="S30:V30"/>
    <mergeCell ref="L39:O39"/>
    <mergeCell ref="L23:O23"/>
    <mergeCell ref="P23:R23"/>
    <mergeCell ref="P26:R26"/>
    <mergeCell ref="P31:R31"/>
    <mergeCell ref="P15:R15"/>
    <mergeCell ref="L15:O15"/>
    <mergeCell ref="L16:O16"/>
    <mergeCell ref="L26:O26"/>
    <mergeCell ref="L24:O24"/>
    <mergeCell ref="S19:V19"/>
    <mergeCell ref="P19:R19"/>
    <mergeCell ref="L12:O12"/>
    <mergeCell ref="P13:R13"/>
    <mergeCell ref="P11:R11"/>
    <mergeCell ref="P14:R14"/>
    <mergeCell ref="S46:V46"/>
    <mergeCell ref="S58:V58"/>
    <mergeCell ref="S60:V60"/>
    <mergeCell ref="P58:R58"/>
    <mergeCell ref="S59:V59"/>
    <mergeCell ref="P60:R60"/>
    <mergeCell ref="L56:O56"/>
    <mergeCell ref="P53:R53"/>
    <mergeCell ref="L60:O60"/>
    <mergeCell ref="S38:V38"/>
    <mergeCell ref="S51:V51"/>
    <mergeCell ref="P51:R51"/>
    <mergeCell ref="L51:O51"/>
    <mergeCell ref="L11:O11"/>
    <mergeCell ref="L22:O22"/>
    <mergeCell ref="P22:R22"/>
    <mergeCell ref="L19:O19"/>
    <mergeCell ref="S25:V25"/>
    <mergeCell ref="P25:R25"/>
    <mergeCell ref="L18:O18"/>
    <mergeCell ref="C55:K55"/>
    <mergeCell ref="S56:V56"/>
    <mergeCell ref="S52:V52"/>
    <mergeCell ref="S53:V53"/>
    <mergeCell ref="W55:Y55"/>
    <mergeCell ref="P56:R56"/>
    <mergeCell ref="S54:V54"/>
    <mergeCell ref="L52:O52"/>
    <mergeCell ref="W59:Y59"/>
    <mergeCell ref="S57:V57"/>
    <mergeCell ref="W57:Y57"/>
    <mergeCell ref="W53:Y53"/>
    <mergeCell ref="W54:Y54"/>
    <mergeCell ref="P57:R57"/>
    <mergeCell ref="L59:O59"/>
    <mergeCell ref="L58:O58"/>
    <mergeCell ref="L54:O54"/>
    <mergeCell ref="L57:O57"/>
    <mergeCell ref="L53:O53"/>
    <mergeCell ref="S29:V29"/>
    <mergeCell ref="L9:O9"/>
    <mergeCell ref="S28:V28"/>
    <mergeCell ref="W22:Y22"/>
    <mergeCell ref="S27:V27"/>
    <mergeCell ref="W10:Y10"/>
    <mergeCell ref="S11:V11"/>
    <mergeCell ref="S10:V10"/>
    <mergeCell ref="C43:K43"/>
    <mergeCell ref="C35:K35"/>
    <mergeCell ref="C37:K37"/>
    <mergeCell ref="L35:O35"/>
    <mergeCell ref="P35:R35"/>
    <mergeCell ref="L36:O36"/>
    <mergeCell ref="L43:O43"/>
    <mergeCell ref="L41:O41"/>
    <mergeCell ref="L40:O40"/>
    <mergeCell ref="S12:V12"/>
    <mergeCell ref="P27:R27"/>
    <mergeCell ref="C33:K33"/>
    <mergeCell ref="C31:K31"/>
    <mergeCell ref="L13:O13"/>
    <mergeCell ref="P10:R10"/>
    <mergeCell ref="P12:R12"/>
    <mergeCell ref="A5:J5"/>
    <mergeCell ref="B29:K29"/>
    <mergeCell ref="C16:K16"/>
    <mergeCell ref="C18:K18"/>
    <mergeCell ref="C20:K20"/>
    <mergeCell ref="C22:K22"/>
    <mergeCell ref="C24:K24"/>
    <mergeCell ref="C26:K26"/>
    <mergeCell ref="B8:K8"/>
    <mergeCell ref="C10:K10"/>
    <mergeCell ref="C12:K12"/>
    <mergeCell ref="C14:K14"/>
    <mergeCell ref="C45:K45"/>
    <mergeCell ref="A64:Y64"/>
    <mergeCell ref="C63:K63"/>
    <mergeCell ref="C39:K39"/>
    <mergeCell ref="C41:K41"/>
    <mergeCell ref="W49:Y49"/>
    <mergeCell ref="W51:Y51"/>
    <mergeCell ref="P39:R39"/>
    <mergeCell ref="C49:K49"/>
    <mergeCell ref="C57:K57"/>
    <mergeCell ref="P50:R50"/>
    <mergeCell ref="P54:R54"/>
    <mergeCell ref="P52:R52"/>
    <mergeCell ref="L49:O49"/>
    <mergeCell ref="L50:O50"/>
    <mergeCell ref="L55:O55"/>
    <mergeCell ref="C59:K59"/>
    <mergeCell ref="C51:K51"/>
    <mergeCell ref="C53:K53"/>
    <mergeCell ref="P49:R49"/>
    <mergeCell ref="P59:R59"/>
    <mergeCell ref="C61:K61"/>
    <mergeCell ref="W52:Y52"/>
    <mergeCell ref="S55:V55"/>
    <mergeCell ref="L63:O63"/>
    <mergeCell ref="P63:R63"/>
    <mergeCell ref="S63:V63"/>
    <mergeCell ref="W63:Y63"/>
    <mergeCell ref="Z63:AC63"/>
    <mergeCell ref="AD63:AF63"/>
    <mergeCell ref="AD54:AF54"/>
    <mergeCell ref="Z56:AC56"/>
    <mergeCell ref="AD56:AF56"/>
    <mergeCell ref="Z58:AC58"/>
    <mergeCell ref="AD58:AF58"/>
    <mergeCell ref="Z60:AC60"/>
    <mergeCell ref="AD60:AF60"/>
    <mergeCell ref="L62:O62"/>
    <mergeCell ref="P62:R62"/>
    <mergeCell ref="S62:V62"/>
    <mergeCell ref="W62:Y62"/>
    <mergeCell ref="Z62:AC62"/>
    <mergeCell ref="AD62:AF62"/>
    <mergeCell ref="P55:R55"/>
    <mergeCell ref="S61:V61"/>
    <mergeCell ref="P61:R61"/>
    <mergeCell ref="L61:O61"/>
    <mergeCell ref="AD57:AF57"/>
    <mergeCell ref="L48:O48"/>
    <mergeCell ref="P48:R48"/>
    <mergeCell ref="S48:V48"/>
    <mergeCell ref="W48:Y48"/>
    <mergeCell ref="C47:K47"/>
    <mergeCell ref="L47:O47"/>
    <mergeCell ref="P47:R47"/>
    <mergeCell ref="S47:V47"/>
    <mergeCell ref="W47:Y47"/>
  </mergeCells>
  <phoneticPr fontId="8"/>
  <printOptions horizontalCentered="1"/>
  <pageMargins left="0.59055118110236227" right="0.59055118110236227" top="1.1811023622047245" bottom="0.70866141732283472" header="0.51181102362204722" footer="0.51181102362204722"/>
  <pageSetup paperSize="9" scale="70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showGridLines="0" view="pageBreakPreview" topLeftCell="A4" zoomScale="70" zoomScaleNormal="80" zoomScaleSheetLayoutView="70" workbookViewId="0"/>
  </sheetViews>
  <sheetFormatPr defaultColWidth="3.75" defaultRowHeight="16.5" customHeight="1" x14ac:dyDescent="0.15"/>
  <cols>
    <col min="1" max="6" width="3.75" style="62" customWidth="1"/>
    <col min="7" max="7" width="4.625" style="62" customWidth="1"/>
    <col min="8" max="8" width="5.875" style="62" customWidth="1"/>
    <col min="9" max="9" width="1.75" style="62" customWidth="1"/>
    <col min="10" max="14" width="3.75" style="62" customWidth="1"/>
    <col min="15" max="15" width="1.5" style="62" customWidth="1"/>
    <col min="16" max="22" width="3.75" style="62" customWidth="1"/>
    <col min="23" max="29" width="3.625" style="62" customWidth="1"/>
    <col min="30" max="16384" width="3.75" style="62"/>
  </cols>
  <sheetData>
    <row r="1" spans="1:29" ht="16.5" customHeight="1" x14ac:dyDescent="0.15">
      <c r="A1" s="140" t="s">
        <v>214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</row>
    <row r="2" spans="1:29" ht="6.75" customHeight="1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29" ht="16.5" customHeight="1" x14ac:dyDescent="0.15">
      <c r="A3" s="260" t="s">
        <v>219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</row>
    <row r="4" spans="1:29" ht="16.5" customHeight="1" thickBot="1" x14ac:dyDescent="0.2">
      <c r="A4" s="268" t="s">
        <v>226</v>
      </c>
      <c r="B4" s="97"/>
      <c r="C4" s="97"/>
      <c r="D4" s="97"/>
      <c r="E4" s="97"/>
      <c r="X4" s="223" t="s">
        <v>279</v>
      </c>
      <c r="Y4" s="223"/>
      <c r="Z4" s="223"/>
      <c r="AA4" s="223"/>
      <c r="AB4" s="223"/>
      <c r="AC4" s="223"/>
    </row>
    <row r="5" spans="1:29" ht="24.75" customHeight="1" x14ac:dyDescent="0.15">
      <c r="A5" s="150" t="s">
        <v>114</v>
      </c>
      <c r="B5" s="154"/>
      <c r="C5" s="154"/>
      <c r="D5" s="154"/>
      <c r="E5" s="154"/>
      <c r="F5" s="154"/>
      <c r="G5" s="154"/>
      <c r="H5" s="154"/>
      <c r="I5" s="154"/>
      <c r="J5" s="154"/>
      <c r="K5" s="151"/>
      <c r="L5" s="151"/>
      <c r="M5" s="151"/>
      <c r="N5" s="159" t="s">
        <v>190</v>
      </c>
      <c r="O5" s="160"/>
      <c r="P5" s="160"/>
      <c r="Q5" s="160"/>
      <c r="R5" s="160"/>
      <c r="S5" s="150"/>
      <c r="T5" s="154" t="s">
        <v>115</v>
      </c>
      <c r="U5" s="154"/>
      <c r="V5" s="154"/>
      <c r="W5" s="154"/>
      <c r="X5" s="154"/>
      <c r="Y5" s="154" t="s">
        <v>116</v>
      </c>
      <c r="Z5" s="154"/>
      <c r="AA5" s="154"/>
      <c r="AB5" s="154"/>
      <c r="AC5" s="159"/>
    </row>
    <row r="6" spans="1:29" s="1" customFormat="1" ht="16.5" customHeight="1" x14ac:dyDescent="0.15">
      <c r="A6" s="230" t="s">
        <v>229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1"/>
      <c r="N6" s="269">
        <f>SUM(N7:R23)</f>
        <v>14666042</v>
      </c>
      <c r="O6" s="270"/>
      <c r="P6" s="270"/>
      <c r="Q6" s="270"/>
      <c r="R6" s="270"/>
      <c r="T6" s="261">
        <f>SUM(T7:X23)</f>
        <v>534111</v>
      </c>
      <c r="U6" s="261"/>
      <c r="V6" s="261"/>
      <c r="W6" s="261"/>
      <c r="X6" s="261"/>
      <c r="Y6" s="241">
        <f>SUM(Y7:AC23)</f>
        <v>15200153</v>
      </c>
      <c r="Z6" s="241"/>
      <c r="AA6" s="241"/>
      <c r="AB6" s="241"/>
      <c r="AC6" s="241"/>
    </row>
    <row r="7" spans="1:29" ht="16.5" customHeight="1" x14ac:dyDescent="0.15">
      <c r="B7" s="129" t="s">
        <v>117</v>
      </c>
      <c r="C7" s="129"/>
      <c r="D7" s="129"/>
      <c r="E7" s="129"/>
      <c r="F7" s="129"/>
      <c r="G7" s="129"/>
      <c r="H7" s="129"/>
      <c r="I7" s="7"/>
      <c r="J7" s="129" t="s">
        <v>118</v>
      </c>
      <c r="K7" s="129"/>
      <c r="L7" s="129"/>
      <c r="M7" s="249"/>
      <c r="N7" s="240">
        <v>7756709</v>
      </c>
      <c r="O7" s="241"/>
      <c r="P7" s="241"/>
      <c r="Q7" s="241"/>
      <c r="R7" s="241"/>
      <c r="T7" s="261">
        <v>-531817</v>
      </c>
      <c r="U7" s="261"/>
      <c r="V7" s="261"/>
      <c r="W7" s="261"/>
      <c r="X7" s="261"/>
      <c r="Y7" s="241">
        <f>SUM(N7,T7)</f>
        <v>7224892</v>
      </c>
      <c r="Z7" s="241"/>
      <c r="AA7" s="241"/>
      <c r="AB7" s="241"/>
      <c r="AC7" s="241"/>
    </row>
    <row r="8" spans="1:29" ht="16.5" customHeight="1" x14ac:dyDescent="0.15">
      <c r="B8" s="129" t="s">
        <v>119</v>
      </c>
      <c r="C8" s="129"/>
      <c r="D8" s="129"/>
      <c r="E8" s="129"/>
      <c r="F8" s="129"/>
      <c r="G8" s="129"/>
      <c r="H8" s="129"/>
      <c r="I8" s="7"/>
      <c r="J8" s="129" t="s">
        <v>118</v>
      </c>
      <c r="K8" s="129"/>
      <c r="L8" s="129"/>
      <c r="M8" s="249"/>
      <c r="N8" s="240">
        <v>967149</v>
      </c>
      <c r="O8" s="241"/>
      <c r="P8" s="241"/>
      <c r="Q8" s="241"/>
      <c r="R8" s="241"/>
      <c r="T8" s="261">
        <v>971</v>
      </c>
      <c r="U8" s="261"/>
      <c r="V8" s="261"/>
      <c r="W8" s="261"/>
      <c r="X8" s="261"/>
      <c r="Y8" s="241">
        <f t="shared" ref="Y8:Y23" si="0">SUM(N8,T8)</f>
        <v>968120</v>
      </c>
      <c r="Z8" s="241"/>
      <c r="AA8" s="241"/>
      <c r="AB8" s="241"/>
      <c r="AC8" s="241"/>
    </row>
    <row r="9" spans="1:29" ht="16.5" customHeight="1" x14ac:dyDescent="0.15">
      <c r="B9" s="129" t="s">
        <v>122</v>
      </c>
      <c r="C9" s="129"/>
      <c r="D9" s="129"/>
      <c r="E9" s="129"/>
      <c r="F9" s="129"/>
      <c r="G9" s="129"/>
      <c r="H9" s="129"/>
      <c r="I9" s="7"/>
      <c r="J9" s="129" t="s">
        <v>118</v>
      </c>
      <c r="K9" s="129"/>
      <c r="L9" s="129"/>
      <c r="M9" s="249"/>
      <c r="N9" s="240">
        <v>89296</v>
      </c>
      <c r="O9" s="241"/>
      <c r="P9" s="241"/>
      <c r="Q9" s="241"/>
      <c r="R9" s="241"/>
      <c r="T9" s="261">
        <v>-36026</v>
      </c>
      <c r="U9" s="261"/>
      <c r="V9" s="261"/>
      <c r="W9" s="261"/>
      <c r="X9" s="261"/>
      <c r="Y9" s="241">
        <f t="shared" si="0"/>
        <v>53270</v>
      </c>
      <c r="Z9" s="241"/>
      <c r="AA9" s="241"/>
      <c r="AB9" s="241"/>
      <c r="AC9" s="241"/>
    </row>
    <row r="10" spans="1:29" ht="16.5" customHeight="1" x14ac:dyDescent="0.15">
      <c r="B10" s="129" t="s">
        <v>195</v>
      </c>
      <c r="C10" s="129"/>
      <c r="D10" s="129"/>
      <c r="E10" s="129"/>
      <c r="F10" s="129"/>
      <c r="G10" s="129"/>
      <c r="H10" s="129"/>
      <c r="I10" s="7"/>
      <c r="J10" s="129" t="s">
        <v>118</v>
      </c>
      <c r="K10" s="129"/>
      <c r="L10" s="129"/>
      <c r="M10" s="249"/>
      <c r="N10" s="240">
        <v>92</v>
      </c>
      <c r="O10" s="241"/>
      <c r="P10" s="241"/>
      <c r="Q10" s="241"/>
      <c r="R10" s="241"/>
      <c r="T10" s="261">
        <v>12</v>
      </c>
      <c r="U10" s="261"/>
      <c r="V10" s="261"/>
      <c r="W10" s="261"/>
      <c r="X10" s="261"/>
      <c r="Y10" s="241">
        <f t="shared" si="0"/>
        <v>104</v>
      </c>
      <c r="Z10" s="241"/>
      <c r="AA10" s="241"/>
      <c r="AB10" s="241"/>
      <c r="AC10" s="241"/>
    </row>
    <row r="11" spans="1:29" ht="16.5" customHeight="1" x14ac:dyDescent="0.15">
      <c r="B11" s="129" t="s">
        <v>227</v>
      </c>
      <c r="C11" s="129"/>
      <c r="D11" s="129"/>
      <c r="E11" s="129"/>
      <c r="F11" s="129"/>
      <c r="G11" s="129"/>
      <c r="H11" s="129"/>
      <c r="I11" s="7"/>
      <c r="J11" s="129" t="s">
        <v>118</v>
      </c>
      <c r="K11" s="129"/>
      <c r="L11" s="129"/>
      <c r="M11" s="249"/>
      <c r="N11" s="240">
        <v>75309</v>
      </c>
      <c r="O11" s="241"/>
      <c r="P11" s="241"/>
      <c r="Q11" s="241"/>
      <c r="R11" s="241"/>
      <c r="T11" s="261">
        <v>-45000</v>
      </c>
      <c r="U11" s="261"/>
      <c r="V11" s="261"/>
      <c r="W11" s="261"/>
      <c r="X11" s="261"/>
      <c r="Y11" s="241">
        <f t="shared" si="0"/>
        <v>30309</v>
      </c>
      <c r="Z11" s="241"/>
      <c r="AA11" s="241"/>
      <c r="AB11" s="241"/>
      <c r="AC11" s="241"/>
    </row>
    <row r="12" spans="1:29" ht="16.5" customHeight="1" x14ac:dyDescent="0.15">
      <c r="B12" s="129" t="s">
        <v>123</v>
      </c>
      <c r="C12" s="129"/>
      <c r="D12" s="129"/>
      <c r="E12" s="129"/>
      <c r="F12" s="129"/>
      <c r="G12" s="129"/>
      <c r="H12" s="129"/>
      <c r="I12" s="7"/>
      <c r="J12" s="129" t="s">
        <v>118</v>
      </c>
      <c r="K12" s="129"/>
      <c r="L12" s="129"/>
      <c r="M12" s="249"/>
      <c r="N12" s="240">
        <v>10012</v>
      </c>
      <c r="O12" s="241"/>
      <c r="P12" s="241"/>
      <c r="Q12" s="241"/>
      <c r="R12" s="241"/>
      <c r="T12" s="261" t="s">
        <v>273</v>
      </c>
      <c r="U12" s="261"/>
      <c r="V12" s="261"/>
      <c r="W12" s="261"/>
      <c r="X12" s="261"/>
      <c r="Y12" s="241">
        <f t="shared" si="0"/>
        <v>10012</v>
      </c>
      <c r="Z12" s="241"/>
      <c r="AA12" s="241"/>
      <c r="AB12" s="241"/>
      <c r="AC12" s="241"/>
    </row>
    <row r="13" spans="1:29" ht="16.5" customHeight="1" x14ac:dyDescent="0.15">
      <c r="B13" s="129" t="s">
        <v>124</v>
      </c>
      <c r="C13" s="129"/>
      <c r="D13" s="129"/>
      <c r="E13" s="129"/>
      <c r="F13" s="129"/>
      <c r="G13" s="129"/>
      <c r="H13" s="129"/>
      <c r="I13" s="7"/>
      <c r="J13" s="129" t="s">
        <v>118</v>
      </c>
      <c r="K13" s="129"/>
      <c r="L13" s="129"/>
      <c r="M13" s="249"/>
      <c r="N13" s="240">
        <v>855487</v>
      </c>
      <c r="O13" s="241"/>
      <c r="P13" s="241"/>
      <c r="Q13" s="241"/>
      <c r="R13" s="241"/>
      <c r="T13" s="261">
        <v>951</v>
      </c>
      <c r="U13" s="261"/>
      <c r="V13" s="261"/>
      <c r="W13" s="261"/>
      <c r="X13" s="261"/>
      <c r="Y13" s="241">
        <f t="shared" si="0"/>
        <v>856438</v>
      </c>
      <c r="Z13" s="241"/>
      <c r="AA13" s="241"/>
      <c r="AB13" s="241"/>
      <c r="AC13" s="241"/>
    </row>
    <row r="14" spans="1:29" ht="16.5" customHeight="1" x14ac:dyDescent="0.15">
      <c r="B14" s="129" t="s">
        <v>125</v>
      </c>
      <c r="C14" s="129"/>
      <c r="D14" s="129"/>
      <c r="E14" s="129"/>
      <c r="F14" s="129"/>
      <c r="G14" s="129"/>
      <c r="H14" s="129"/>
      <c r="I14" s="7"/>
      <c r="J14" s="129" t="s">
        <v>118</v>
      </c>
      <c r="K14" s="129"/>
      <c r="L14" s="129"/>
      <c r="M14" s="249"/>
      <c r="N14" s="240">
        <v>107600</v>
      </c>
      <c r="O14" s="241"/>
      <c r="P14" s="241"/>
      <c r="Q14" s="241"/>
      <c r="R14" s="241"/>
      <c r="T14" s="261">
        <v>-107600</v>
      </c>
      <c r="U14" s="261"/>
      <c r="V14" s="261"/>
      <c r="W14" s="261"/>
      <c r="X14" s="261"/>
      <c r="Y14" s="241" t="s">
        <v>273</v>
      </c>
      <c r="Z14" s="241"/>
      <c r="AA14" s="241"/>
      <c r="AB14" s="241"/>
      <c r="AC14" s="241"/>
    </row>
    <row r="15" spans="1:29" ht="16.5" customHeight="1" x14ac:dyDescent="0.15">
      <c r="B15" s="129" t="s">
        <v>126</v>
      </c>
      <c r="C15" s="129"/>
      <c r="D15" s="129"/>
      <c r="E15" s="129"/>
      <c r="F15" s="129"/>
      <c r="G15" s="129"/>
      <c r="H15" s="129"/>
      <c r="I15" s="7"/>
      <c r="J15" s="129" t="s">
        <v>118</v>
      </c>
      <c r="K15" s="129"/>
      <c r="L15" s="129"/>
      <c r="M15" s="249"/>
      <c r="N15" s="240">
        <v>10279</v>
      </c>
      <c r="O15" s="241"/>
      <c r="P15" s="241"/>
      <c r="Q15" s="241"/>
      <c r="R15" s="241"/>
      <c r="T15" s="261">
        <v>-27</v>
      </c>
      <c r="U15" s="261"/>
      <c r="V15" s="261"/>
      <c r="W15" s="261"/>
      <c r="X15" s="261"/>
      <c r="Y15" s="241">
        <f t="shared" si="0"/>
        <v>10252</v>
      </c>
      <c r="Z15" s="241"/>
      <c r="AA15" s="241"/>
      <c r="AB15" s="241"/>
      <c r="AC15" s="241"/>
    </row>
    <row r="16" spans="1:29" ht="16.5" customHeight="1" x14ac:dyDescent="0.15">
      <c r="B16" s="129" t="s">
        <v>162</v>
      </c>
      <c r="C16" s="129"/>
      <c r="D16" s="129"/>
      <c r="E16" s="129"/>
      <c r="F16" s="129"/>
      <c r="G16" s="129"/>
      <c r="H16" s="129"/>
      <c r="I16" s="7"/>
      <c r="J16" s="129" t="s">
        <v>118</v>
      </c>
      <c r="K16" s="129"/>
      <c r="L16" s="129"/>
      <c r="M16" s="249"/>
      <c r="N16" s="240">
        <v>662072</v>
      </c>
      <c r="O16" s="241"/>
      <c r="P16" s="241"/>
      <c r="Q16" s="241"/>
      <c r="R16" s="241"/>
      <c r="T16" s="261">
        <v>258001</v>
      </c>
      <c r="U16" s="261"/>
      <c r="V16" s="261"/>
      <c r="W16" s="261"/>
      <c r="X16" s="261"/>
      <c r="Y16" s="241">
        <f t="shared" si="0"/>
        <v>920073</v>
      </c>
      <c r="Z16" s="241"/>
      <c r="AA16" s="241"/>
      <c r="AB16" s="241"/>
      <c r="AC16" s="241"/>
    </row>
    <row r="17" spans="1:30" ht="16.5" customHeight="1" x14ac:dyDescent="0.15">
      <c r="B17" s="129" t="s">
        <v>228</v>
      </c>
      <c r="C17" s="129"/>
      <c r="D17" s="129"/>
      <c r="E17" s="129"/>
      <c r="F17" s="129"/>
      <c r="G17" s="129"/>
      <c r="H17" s="129"/>
      <c r="I17" s="7"/>
      <c r="J17" s="129" t="s">
        <v>118</v>
      </c>
      <c r="K17" s="129"/>
      <c r="L17" s="129"/>
      <c r="M17" s="249"/>
      <c r="N17" s="240">
        <v>129093</v>
      </c>
      <c r="O17" s="241"/>
      <c r="P17" s="241"/>
      <c r="Q17" s="241"/>
      <c r="R17" s="241"/>
      <c r="T17" s="261">
        <v>340486</v>
      </c>
      <c r="U17" s="261"/>
      <c r="V17" s="261"/>
      <c r="W17" s="261"/>
      <c r="X17" s="261"/>
      <c r="Y17" s="241">
        <f t="shared" si="0"/>
        <v>469579</v>
      </c>
      <c r="Z17" s="241"/>
      <c r="AA17" s="241"/>
      <c r="AB17" s="241"/>
      <c r="AC17" s="241"/>
    </row>
    <row r="18" spans="1:30" ht="16.5" customHeight="1" x14ac:dyDescent="0.15">
      <c r="A18" s="65"/>
      <c r="B18" s="129" t="s">
        <v>191</v>
      </c>
      <c r="C18" s="129"/>
      <c r="D18" s="129"/>
      <c r="E18" s="129"/>
      <c r="F18" s="129"/>
      <c r="G18" s="129"/>
      <c r="H18" s="129"/>
      <c r="I18" s="7"/>
      <c r="J18" s="129" t="s">
        <v>118</v>
      </c>
      <c r="K18" s="129"/>
      <c r="L18" s="129"/>
      <c r="M18" s="249"/>
      <c r="N18" s="240">
        <v>226063</v>
      </c>
      <c r="O18" s="241"/>
      <c r="P18" s="241"/>
      <c r="Q18" s="241"/>
      <c r="R18" s="241"/>
      <c r="S18" s="37"/>
      <c r="T18" s="261">
        <v>-20108</v>
      </c>
      <c r="U18" s="261"/>
      <c r="V18" s="261"/>
      <c r="W18" s="261"/>
      <c r="X18" s="261"/>
      <c r="Y18" s="241">
        <f t="shared" si="0"/>
        <v>205955</v>
      </c>
      <c r="Z18" s="241"/>
      <c r="AA18" s="241"/>
      <c r="AB18" s="241"/>
      <c r="AC18" s="241"/>
    </row>
    <row r="19" spans="1:30" ht="16.5" customHeight="1" x14ac:dyDescent="0.15">
      <c r="A19" s="65"/>
      <c r="B19" s="129" t="s">
        <v>199</v>
      </c>
      <c r="C19" s="129"/>
      <c r="D19" s="129"/>
      <c r="E19" s="129"/>
      <c r="F19" s="129"/>
      <c r="G19" s="129"/>
      <c r="H19" s="129"/>
      <c r="I19" s="7"/>
      <c r="J19" s="129" t="s">
        <v>118</v>
      </c>
      <c r="K19" s="129"/>
      <c r="L19" s="129"/>
      <c r="M19" s="249"/>
      <c r="N19" s="240">
        <v>1723330</v>
      </c>
      <c r="O19" s="241"/>
      <c r="P19" s="241"/>
      <c r="Q19" s="241"/>
      <c r="R19" s="241"/>
      <c r="S19" s="37"/>
      <c r="T19" s="261">
        <v>87157</v>
      </c>
      <c r="U19" s="261"/>
      <c r="V19" s="261"/>
      <c r="W19" s="261"/>
      <c r="X19" s="261"/>
      <c r="Y19" s="241">
        <f t="shared" si="0"/>
        <v>1810487</v>
      </c>
      <c r="Z19" s="241"/>
      <c r="AA19" s="241"/>
      <c r="AB19" s="241"/>
      <c r="AC19" s="241"/>
    </row>
    <row r="20" spans="1:30" s="1" customFormat="1" ht="16.5" customHeight="1" x14ac:dyDescent="0.15">
      <c r="A20" s="62"/>
      <c r="B20" s="129" t="s">
        <v>120</v>
      </c>
      <c r="C20" s="129"/>
      <c r="D20" s="129"/>
      <c r="E20" s="129"/>
      <c r="F20" s="129"/>
      <c r="G20" s="129"/>
      <c r="H20" s="129"/>
      <c r="I20" s="7"/>
      <c r="J20" s="129" t="s">
        <v>121</v>
      </c>
      <c r="K20" s="129"/>
      <c r="L20" s="129"/>
      <c r="M20" s="249"/>
      <c r="N20" s="240">
        <v>6000</v>
      </c>
      <c r="O20" s="241"/>
      <c r="P20" s="241"/>
      <c r="Q20" s="241"/>
      <c r="R20" s="241"/>
      <c r="S20" s="62"/>
      <c r="T20" s="261" t="s">
        <v>273</v>
      </c>
      <c r="U20" s="261"/>
      <c r="V20" s="261"/>
      <c r="W20" s="261"/>
      <c r="X20" s="261"/>
      <c r="Y20" s="241">
        <f t="shared" si="0"/>
        <v>6000</v>
      </c>
      <c r="Z20" s="241"/>
      <c r="AA20" s="241"/>
      <c r="AB20" s="241"/>
      <c r="AC20" s="241"/>
    </row>
    <row r="21" spans="1:30" s="1" customFormat="1" ht="16.5" customHeight="1" x14ac:dyDescent="0.15">
      <c r="A21" s="65"/>
      <c r="B21" s="129" t="s">
        <v>200</v>
      </c>
      <c r="C21" s="129"/>
      <c r="D21" s="129"/>
      <c r="E21" s="129"/>
      <c r="F21" s="129"/>
      <c r="G21" s="129"/>
      <c r="H21" s="129"/>
      <c r="I21" s="7"/>
      <c r="J21" s="129" t="s">
        <v>118</v>
      </c>
      <c r="K21" s="129"/>
      <c r="L21" s="129"/>
      <c r="M21" s="249"/>
      <c r="N21" s="240">
        <v>1297627</v>
      </c>
      <c r="O21" s="241"/>
      <c r="P21" s="241"/>
      <c r="Q21" s="241"/>
      <c r="R21" s="241"/>
      <c r="S21" s="65"/>
      <c r="T21" s="261">
        <v>51482</v>
      </c>
      <c r="U21" s="261"/>
      <c r="V21" s="261"/>
      <c r="W21" s="261"/>
      <c r="X21" s="261"/>
      <c r="Y21" s="241">
        <f t="shared" si="0"/>
        <v>1349109</v>
      </c>
      <c r="Z21" s="241"/>
      <c r="AA21" s="241"/>
      <c r="AB21" s="241"/>
      <c r="AC21" s="241"/>
    </row>
    <row r="22" spans="1:30" ht="16.5" customHeight="1" x14ac:dyDescent="0.15">
      <c r="A22" s="65"/>
      <c r="B22" s="129" t="s">
        <v>253</v>
      </c>
      <c r="C22" s="129"/>
      <c r="D22" s="129"/>
      <c r="E22" s="129"/>
      <c r="F22" s="129"/>
      <c r="G22" s="129"/>
      <c r="H22" s="129"/>
      <c r="I22" s="7"/>
      <c r="J22" s="129" t="s">
        <v>118</v>
      </c>
      <c r="K22" s="129"/>
      <c r="L22" s="129"/>
      <c r="M22" s="249"/>
      <c r="N22" s="240">
        <v>749924</v>
      </c>
      <c r="O22" s="241"/>
      <c r="P22" s="241"/>
      <c r="Q22" s="241"/>
      <c r="R22" s="241"/>
      <c r="S22" s="65"/>
      <c r="T22" s="261">
        <v>531258</v>
      </c>
      <c r="U22" s="261"/>
      <c r="V22" s="261"/>
      <c r="W22" s="261"/>
      <c r="X22" s="261"/>
      <c r="Y22" s="241">
        <f t="shared" si="0"/>
        <v>1281182</v>
      </c>
      <c r="Z22" s="241"/>
      <c r="AA22" s="241"/>
      <c r="AB22" s="241"/>
      <c r="AC22" s="241"/>
    </row>
    <row r="23" spans="1:30" ht="16.5" customHeight="1" thickBot="1" x14ac:dyDescent="0.2">
      <c r="A23" s="46"/>
      <c r="B23" s="219" t="s">
        <v>278</v>
      </c>
      <c r="C23" s="219"/>
      <c r="D23" s="219"/>
      <c r="E23" s="219"/>
      <c r="F23" s="219"/>
      <c r="G23" s="219"/>
      <c r="H23" s="219"/>
      <c r="I23" s="20"/>
      <c r="J23" s="219" t="s">
        <v>118</v>
      </c>
      <c r="K23" s="219"/>
      <c r="L23" s="219"/>
      <c r="M23" s="219"/>
      <c r="N23" s="220" t="s">
        <v>198</v>
      </c>
      <c r="O23" s="221"/>
      <c r="P23" s="221"/>
      <c r="Q23" s="221"/>
      <c r="R23" s="221"/>
      <c r="S23" s="46"/>
      <c r="T23" s="222">
        <v>4371</v>
      </c>
      <c r="U23" s="222"/>
      <c r="V23" s="222"/>
      <c r="W23" s="222"/>
      <c r="X23" s="222"/>
      <c r="Y23" s="221">
        <f t="shared" si="0"/>
        <v>4371</v>
      </c>
      <c r="Z23" s="221"/>
      <c r="AA23" s="221"/>
      <c r="AB23" s="221"/>
      <c r="AC23" s="221"/>
    </row>
    <row r="24" spans="1:30" ht="16.5" customHeight="1" x14ac:dyDescent="0.15">
      <c r="A24" s="65"/>
      <c r="B24" s="50"/>
      <c r="C24" s="50"/>
      <c r="D24" s="50"/>
      <c r="E24" s="50"/>
      <c r="F24" s="50"/>
      <c r="G24" s="50"/>
      <c r="H24" s="50"/>
      <c r="I24" s="7"/>
      <c r="J24" s="50"/>
      <c r="K24" s="50"/>
      <c r="L24" s="50"/>
      <c r="M24" s="50"/>
      <c r="N24" s="22"/>
      <c r="O24" s="22"/>
      <c r="P24" s="22"/>
      <c r="Q24" s="22"/>
      <c r="R24" s="22"/>
      <c r="S24" s="65"/>
      <c r="T24" s="70"/>
      <c r="U24" s="70"/>
      <c r="V24" s="70"/>
      <c r="W24" s="70"/>
      <c r="X24" s="262" t="s">
        <v>216</v>
      </c>
      <c r="Y24" s="262"/>
      <c r="Z24" s="262"/>
      <c r="AA24" s="262"/>
      <c r="AB24" s="262"/>
      <c r="AC24" s="262"/>
    </row>
    <row r="25" spans="1:30" ht="16.5" customHeight="1" x14ac:dyDescent="0.15">
      <c r="A25" s="65"/>
      <c r="B25" s="50"/>
      <c r="C25" s="50"/>
      <c r="D25" s="50"/>
      <c r="E25" s="50"/>
      <c r="F25" s="50"/>
      <c r="G25" s="50"/>
      <c r="H25" s="50"/>
      <c r="I25" s="7"/>
      <c r="J25" s="50"/>
      <c r="K25" s="50"/>
      <c r="L25" s="50"/>
      <c r="M25" s="50"/>
      <c r="N25" s="40"/>
      <c r="O25" s="40"/>
      <c r="P25" s="40"/>
      <c r="Q25" s="40"/>
      <c r="R25" s="40"/>
      <c r="S25" s="65"/>
      <c r="T25" s="70"/>
      <c r="U25" s="70"/>
      <c r="V25" s="70"/>
      <c r="W25" s="70"/>
    </row>
    <row r="26" spans="1:30" ht="16.5" customHeight="1" x14ac:dyDescent="0.15">
      <c r="A26" s="184" t="s">
        <v>231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</row>
    <row r="27" spans="1:30" ht="16.5" customHeight="1" thickBot="1" x14ac:dyDescent="0.2">
      <c r="A27" s="264" t="s">
        <v>201</v>
      </c>
      <c r="B27" s="265"/>
      <c r="C27" s="265"/>
      <c r="D27" s="26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16"/>
      <c r="P27" s="75"/>
      <c r="Q27" s="75"/>
      <c r="R27" s="75"/>
      <c r="S27" s="75"/>
      <c r="T27" s="75"/>
      <c r="U27" s="75"/>
      <c r="V27" s="75"/>
      <c r="W27" s="75"/>
      <c r="X27" s="234" t="s">
        <v>303</v>
      </c>
      <c r="Y27" s="234"/>
      <c r="Z27" s="234"/>
      <c r="AA27" s="234"/>
      <c r="AB27" s="234"/>
      <c r="AC27" s="234"/>
    </row>
    <row r="28" spans="1:30" ht="21" customHeight="1" x14ac:dyDescent="0.15">
      <c r="A28" s="232" t="s">
        <v>127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  <c r="M28" s="233"/>
      <c r="N28" s="233"/>
      <c r="O28" s="24"/>
      <c r="P28" s="232" t="s">
        <v>128</v>
      </c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71"/>
    </row>
    <row r="29" spans="1:30" ht="21.75" customHeight="1" x14ac:dyDescent="0.15">
      <c r="A29" s="246" t="s">
        <v>129</v>
      </c>
      <c r="B29" s="247"/>
      <c r="C29" s="247"/>
      <c r="D29" s="247"/>
      <c r="E29" s="247"/>
      <c r="F29" s="247"/>
      <c r="G29" s="247"/>
      <c r="H29" s="250" t="s">
        <v>130</v>
      </c>
      <c r="I29" s="250"/>
      <c r="J29" s="250"/>
      <c r="K29" s="250"/>
      <c r="L29" s="250"/>
      <c r="M29" s="250"/>
      <c r="N29" s="250"/>
      <c r="O29" s="25"/>
      <c r="P29" s="246" t="s">
        <v>129</v>
      </c>
      <c r="Q29" s="247"/>
      <c r="R29" s="247"/>
      <c r="S29" s="247"/>
      <c r="T29" s="247"/>
      <c r="U29" s="247"/>
      <c r="V29" s="247"/>
      <c r="W29" s="250" t="s">
        <v>130</v>
      </c>
      <c r="X29" s="250"/>
      <c r="Y29" s="250"/>
      <c r="Z29" s="250"/>
      <c r="AA29" s="250"/>
      <c r="AB29" s="250"/>
      <c r="AC29" s="251"/>
    </row>
    <row r="30" spans="1:30" ht="16.5" customHeight="1" x14ac:dyDescent="0.15">
      <c r="A30" s="239" t="s">
        <v>131</v>
      </c>
      <c r="B30" s="239"/>
      <c r="C30" s="239"/>
      <c r="D30" s="239"/>
      <c r="E30" s="239"/>
      <c r="F30" s="239"/>
      <c r="G30" s="14"/>
      <c r="H30" s="236">
        <v>11723736.719999999</v>
      </c>
      <c r="I30" s="236"/>
      <c r="J30" s="236"/>
      <c r="K30" s="236"/>
      <c r="L30" s="236"/>
      <c r="M30" s="236"/>
      <c r="N30" s="237"/>
      <c r="O30" s="15"/>
      <c r="P30" s="239" t="s">
        <v>131</v>
      </c>
      <c r="Q30" s="239"/>
      <c r="R30" s="239"/>
      <c r="S30" s="239"/>
      <c r="T30" s="239"/>
      <c r="U30" s="239"/>
      <c r="V30" s="14"/>
      <c r="W30" s="236">
        <f>IF(AND(W31="",W32="",W33="",W34="",W35="",W36="",W37=""),"",SUM(W31:AC37))</f>
        <v>7265235.5199999996</v>
      </c>
      <c r="X30" s="236"/>
      <c r="Y30" s="236"/>
      <c r="Z30" s="236"/>
      <c r="AA30" s="236"/>
      <c r="AB30" s="236"/>
      <c r="AC30" s="236"/>
      <c r="AD30" s="65"/>
    </row>
    <row r="31" spans="1:30" ht="16.5" customHeight="1" x14ac:dyDescent="0.15">
      <c r="A31" s="78"/>
      <c r="B31" s="224" t="s">
        <v>132</v>
      </c>
      <c r="C31" s="224"/>
      <c r="D31" s="224"/>
      <c r="E31" s="224"/>
      <c r="F31" s="224"/>
      <c r="G31" s="224"/>
      <c r="H31" s="226">
        <v>410376.02</v>
      </c>
      <c r="I31" s="226"/>
      <c r="J31" s="226"/>
      <c r="K31" s="226"/>
      <c r="L31" s="226"/>
      <c r="M31" s="226"/>
      <c r="N31" s="227"/>
      <c r="O31" s="76"/>
      <c r="P31" s="75"/>
      <c r="Q31" s="224" t="s">
        <v>133</v>
      </c>
      <c r="R31" s="224"/>
      <c r="S31" s="224"/>
      <c r="T31" s="224"/>
      <c r="U31" s="224"/>
      <c r="V31" s="224"/>
      <c r="W31" s="226">
        <v>10869.03</v>
      </c>
      <c r="X31" s="226"/>
      <c r="Y31" s="226"/>
      <c r="Z31" s="226"/>
      <c r="AA31" s="226"/>
      <c r="AB31" s="226"/>
      <c r="AC31" s="226"/>
      <c r="AD31" s="65"/>
    </row>
    <row r="32" spans="1:30" ht="16.5" customHeight="1" x14ac:dyDescent="0.15">
      <c r="A32" s="78"/>
      <c r="B32" s="224" t="s">
        <v>134</v>
      </c>
      <c r="C32" s="224"/>
      <c r="D32" s="224"/>
      <c r="E32" s="224"/>
      <c r="F32" s="224"/>
      <c r="G32" s="224"/>
      <c r="H32" s="226">
        <v>10925578.369999999</v>
      </c>
      <c r="I32" s="226"/>
      <c r="J32" s="226"/>
      <c r="K32" s="226"/>
      <c r="L32" s="226"/>
      <c r="M32" s="226"/>
      <c r="N32" s="227"/>
      <c r="O32" s="76"/>
      <c r="P32" s="75"/>
      <c r="Q32" s="224" t="s">
        <v>135</v>
      </c>
      <c r="R32" s="224"/>
      <c r="S32" s="224"/>
      <c r="T32" s="224"/>
      <c r="U32" s="224"/>
      <c r="V32" s="224"/>
      <c r="W32" s="226">
        <v>8331.99</v>
      </c>
      <c r="X32" s="226"/>
      <c r="Y32" s="226"/>
      <c r="Z32" s="226"/>
      <c r="AA32" s="226"/>
      <c r="AB32" s="226"/>
      <c r="AC32" s="226"/>
      <c r="AD32" s="65"/>
    </row>
    <row r="33" spans="1:30" ht="16.5" customHeight="1" x14ac:dyDescent="0.15">
      <c r="A33" s="78"/>
      <c r="B33" s="224" t="s">
        <v>136</v>
      </c>
      <c r="C33" s="224"/>
      <c r="D33" s="224"/>
      <c r="E33" s="224"/>
      <c r="F33" s="224"/>
      <c r="G33" s="224"/>
      <c r="H33" s="226">
        <v>60995.37</v>
      </c>
      <c r="I33" s="226"/>
      <c r="J33" s="226"/>
      <c r="K33" s="226"/>
      <c r="L33" s="226"/>
      <c r="M33" s="226"/>
      <c r="N33" s="227"/>
      <c r="O33" s="76"/>
      <c r="P33" s="75"/>
      <c r="Q33" s="224" t="s">
        <v>137</v>
      </c>
      <c r="R33" s="224"/>
      <c r="S33" s="224"/>
      <c r="T33" s="224"/>
      <c r="U33" s="224"/>
      <c r="V33" s="224"/>
      <c r="W33" s="226">
        <v>506309.55</v>
      </c>
      <c r="X33" s="226"/>
      <c r="Y33" s="226"/>
      <c r="Z33" s="226"/>
      <c r="AA33" s="226"/>
      <c r="AB33" s="226"/>
      <c r="AC33" s="226"/>
    </row>
    <row r="34" spans="1:30" ht="16.5" customHeight="1" x14ac:dyDescent="0.15">
      <c r="A34" s="78"/>
      <c r="B34" s="224" t="s">
        <v>138</v>
      </c>
      <c r="C34" s="224"/>
      <c r="D34" s="224"/>
      <c r="E34" s="224"/>
      <c r="F34" s="224"/>
      <c r="G34" s="224"/>
      <c r="H34" s="226">
        <v>902.72</v>
      </c>
      <c r="I34" s="226"/>
      <c r="J34" s="226"/>
      <c r="K34" s="226"/>
      <c r="L34" s="226"/>
      <c r="M34" s="226"/>
      <c r="N34" s="227"/>
      <c r="O34" s="76"/>
      <c r="P34" s="75"/>
      <c r="Q34" s="224" t="s">
        <v>139</v>
      </c>
      <c r="R34" s="224"/>
      <c r="S34" s="224"/>
      <c r="T34" s="224"/>
      <c r="U34" s="224"/>
      <c r="V34" s="224"/>
      <c r="W34" s="226">
        <v>197235.69</v>
      </c>
      <c r="X34" s="226"/>
      <c r="Y34" s="226"/>
      <c r="Z34" s="226"/>
      <c r="AA34" s="226"/>
      <c r="AB34" s="226"/>
      <c r="AC34" s="226"/>
      <c r="AD34" s="65"/>
    </row>
    <row r="35" spans="1:30" ht="16.5" customHeight="1" x14ac:dyDescent="0.15">
      <c r="A35" s="78"/>
      <c r="B35" s="224" t="s">
        <v>140</v>
      </c>
      <c r="C35" s="224"/>
      <c r="D35" s="224"/>
      <c r="E35" s="224"/>
      <c r="F35" s="224"/>
      <c r="G35" s="224"/>
      <c r="H35" s="226">
        <v>101406.69</v>
      </c>
      <c r="I35" s="226"/>
      <c r="J35" s="226"/>
      <c r="K35" s="226"/>
      <c r="L35" s="226"/>
      <c r="M35" s="226"/>
      <c r="N35" s="227"/>
      <c r="O35" s="76"/>
      <c r="P35" s="75"/>
      <c r="Q35" s="224" t="s">
        <v>141</v>
      </c>
      <c r="R35" s="224"/>
      <c r="S35" s="224"/>
      <c r="T35" s="224"/>
      <c r="U35" s="224"/>
      <c r="V35" s="224"/>
      <c r="W35" s="226">
        <v>682595.96</v>
      </c>
      <c r="X35" s="226"/>
      <c r="Y35" s="226"/>
      <c r="Z35" s="226"/>
      <c r="AA35" s="226"/>
      <c r="AB35" s="226"/>
      <c r="AC35" s="226"/>
    </row>
    <row r="36" spans="1:30" ht="16.5" customHeight="1" x14ac:dyDescent="0.15">
      <c r="A36" s="78"/>
      <c r="B36" s="224" t="s">
        <v>142</v>
      </c>
      <c r="C36" s="224"/>
      <c r="D36" s="224"/>
      <c r="E36" s="224"/>
      <c r="F36" s="224"/>
      <c r="G36" s="224"/>
      <c r="H36" s="226">
        <v>23774.22</v>
      </c>
      <c r="I36" s="226"/>
      <c r="J36" s="226"/>
      <c r="K36" s="226"/>
      <c r="L36" s="226"/>
      <c r="M36" s="226"/>
      <c r="N36" s="227"/>
      <c r="O36" s="76"/>
      <c r="P36" s="75"/>
      <c r="Q36" s="224" t="s">
        <v>32</v>
      </c>
      <c r="R36" s="224"/>
      <c r="S36" s="224"/>
      <c r="T36" s="224"/>
      <c r="U36" s="224"/>
      <c r="V36" s="224"/>
      <c r="W36" s="226">
        <v>5705280.1699999999</v>
      </c>
      <c r="X36" s="226"/>
      <c r="Y36" s="226"/>
      <c r="Z36" s="226"/>
      <c r="AA36" s="226"/>
      <c r="AB36" s="226"/>
      <c r="AC36" s="226"/>
    </row>
    <row r="37" spans="1:30" ht="16.5" customHeight="1" x14ac:dyDescent="0.15">
      <c r="A37" s="78"/>
      <c r="B37" s="224" t="s">
        <v>32</v>
      </c>
      <c r="C37" s="224"/>
      <c r="D37" s="224"/>
      <c r="E37" s="224"/>
      <c r="F37" s="224"/>
      <c r="G37" s="224"/>
      <c r="H37" s="226">
        <v>60152.39</v>
      </c>
      <c r="I37" s="226"/>
      <c r="J37" s="226"/>
      <c r="K37" s="226"/>
      <c r="L37" s="226"/>
      <c r="M37" s="226"/>
      <c r="N37" s="227"/>
      <c r="O37" s="76"/>
      <c r="P37" s="75"/>
      <c r="Q37" s="224" t="s">
        <v>143</v>
      </c>
      <c r="R37" s="224"/>
      <c r="S37" s="224"/>
      <c r="T37" s="224"/>
      <c r="U37" s="224"/>
      <c r="V37" s="224"/>
      <c r="W37" s="226">
        <v>154613.13</v>
      </c>
      <c r="X37" s="226"/>
      <c r="Y37" s="226"/>
      <c r="Z37" s="226"/>
      <c r="AA37" s="226"/>
      <c r="AB37" s="226"/>
      <c r="AC37" s="226"/>
      <c r="AD37" s="65"/>
    </row>
    <row r="38" spans="1:30" ht="16.5" customHeight="1" thickBot="1" x14ac:dyDescent="0.2">
      <c r="A38" s="16"/>
      <c r="B38" s="225" t="s">
        <v>143</v>
      </c>
      <c r="C38" s="225"/>
      <c r="D38" s="225"/>
      <c r="E38" s="225"/>
      <c r="F38" s="225"/>
      <c r="G38" s="225"/>
      <c r="H38" s="228">
        <v>140550.94</v>
      </c>
      <c r="I38" s="228"/>
      <c r="J38" s="228"/>
      <c r="K38" s="228"/>
      <c r="L38" s="228"/>
      <c r="M38" s="228"/>
      <c r="N38" s="229"/>
      <c r="O38" s="79"/>
      <c r="P38" s="17"/>
      <c r="Q38" s="17"/>
      <c r="R38" s="17"/>
      <c r="S38" s="17"/>
      <c r="T38" s="17"/>
      <c r="U38" s="17"/>
      <c r="V38" s="17"/>
      <c r="W38" s="228"/>
      <c r="X38" s="228"/>
      <c r="Y38" s="228"/>
      <c r="Z38" s="228"/>
      <c r="AA38" s="228"/>
      <c r="AB38" s="228"/>
      <c r="AC38" s="228"/>
    </row>
    <row r="39" spans="1:30" ht="16.5" customHeight="1" x14ac:dyDescent="0.15">
      <c r="A39" s="77"/>
      <c r="B39" s="77"/>
      <c r="C39" s="77"/>
      <c r="D39" s="77"/>
      <c r="E39" s="77"/>
      <c r="F39" s="77"/>
      <c r="G39" s="77"/>
      <c r="H39" s="78"/>
      <c r="I39" s="78"/>
      <c r="J39" s="78"/>
      <c r="K39" s="78"/>
      <c r="L39" s="78"/>
      <c r="M39" s="78"/>
      <c r="N39" s="78"/>
      <c r="O39" s="78"/>
      <c r="P39" s="77"/>
      <c r="Q39" s="77"/>
      <c r="R39" s="77"/>
      <c r="S39" s="77"/>
      <c r="T39" s="77"/>
      <c r="U39" s="77"/>
      <c r="V39" s="77"/>
      <c r="W39" s="78"/>
      <c r="X39" s="262" t="s">
        <v>217</v>
      </c>
      <c r="Y39" s="262"/>
      <c r="Z39" s="262"/>
      <c r="AA39" s="262"/>
      <c r="AB39" s="262"/>
      <c r="AC39" s="262"/>
    </row>
    <row r="40" spans="1:30" ht="9.75" customHeight="1" x14ac:dyDescent="0.15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</row>
    <row r="41" spans="1:30" ht="16.5" customHeight="1" x14ac:dyDescent="0.15">
      <c r="A41" s="260" t="s">
        <v>144</v>
      </c>
      <c r="B41" s="260"/>
      <c r="C41" s="260"/>
      <c r="D41" s="260"/>
      <c r="E41" s="260"/>
      <c r="F41" s="260"/>
      <c r="G41" s="260"/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</row>
    <row r="42" spans="1:30" ht="16.5" customHeight="1" thickBot="1" x14ac:dyDescent="0.2">
      <c r="A42" s="264" t="s">
        <v>218</v>
      </c>
      <c r="B42" s="265"/>
      <c r="C42" s="265"/>
      <c r="D42" s="26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234" t="s">
        <v>303</v>
      </c>
      <c r="Y42" s="234"/>
      <c r="Z42" s="234"/>
      <c r="AA42" s="234"/>
      <c r="AB42" s="234"/>
      <c r="AC42" s="234"/>
    </row>
    <row r="43" spans="1:30" ht="16.5" customHeight="1" x14ac:dyDescent="0.15">
      <c r="A43" s="232" t="s">
        <v>145</v>
      </c>
      <c r="B43" s="233"/>
      <c r="C43" s="233"/>
      <c r="D43" s="233"/>
      <c r="E43" s="233"/>
      <c r="F43" s="233"/>
      <c r="G43" s="233"/>
      <c r="H43" s="252" t="s">
        <v>130</v>
      </c>
      <c r="I43" s="252"/>
      <c r="J43" s="252"/>
      <c r="K43" s="252"/>
      <c r="L43" s="252"/>
      <c r="M43" s="252"/>
      <c r="N43" s="252"/>
      <c r="O43" s="72"/>
      <c r="P43" s="232" t="s">
        <v>145</v>
      </c>
      <c r="Q43" s="233"/>
      <c r="R43" s="233"/>
      <c r="S43" s="233"/>
      <c r="T43" s="233"/>
      <c r="U43" s="233"/>
      <c r="V43" s="233"/>
      <c r="W43" s="252" t="s">
        <v>130</v>
      </c>
      <c r="X43" s="252"/>
      <c r="Y43" s="252"/>
      <c r="Z43" s="252"/>
      <c r="AA43" s="252"/>
      <c r="AB43" s="252"/>
      <c r="AC43" s="263"/>
    </row>
    <row r="44" spans="1:30" ht="16.5" customHeight="1" x14ac:dyDescent="0.15">
      <c r="A44" s="239" t="s">
        <v>131</v>
      </c>
      <c r="B44" s="239"/>
      <c r="C44" s="239"/>
      <c r="D44" s="239"/>
      <c r="E44" s="239"/>
      <c r="F44" s="239"/>
      <c r="G44" s="18"/>
      <c r="H44" s="236">
        <f>H45+H46++H47+H48+W45+W46+W47+W48</f>
        <v>492943.56</v>
      </c>
      <c r="I44" s="236"/>
      <c r="J44" s="236"/>
      <c r="K44" s="236"/>
      <c r="L44" s="236"/>
      <c r="M44" s="236"/>
      <c r="N44" s="237"/>
      <c r="O44" s="15"/>
      <c r="P44" s="75"/>
      <c r="Q44" s="238"/>
      <c r="R44" s="238"/>
      <c r="S44" s="238"/>
      <c r="T44" s="238"/>
      <c r="U44" s="238"/>
      <c r="V44" s="238"/>
      <c r="W44" s="235"/>
      <c r="X44" s="235"/>
      <c r="Y44" s="235"/>
      <c r="Z44" s="235"/>
      <c r="AA44" s="235"/>
      <c r="AB44" s="235"/>
      <c r="AC44" s="235"/>
    </row>
    <row r="45" spans="1:30" ht="16.5" customHeight="1" x14ac:dyDescent="0.15">
      <c r="A45" s="75"/>
      <c r="B45" s="224" t="s">
        <v>147</v>
      </c>
      <c r="C45" s="224"/>
      <c r="D45" s="224"/>
      <c r="E45" s="224"/>
      <c r="F45" s="224"/>
      <c r="G45" s="224"/>
      <c r="H45" s="226">
        <v>21492.92</v>
      </c>
      <c r="I45" s="226"/>
      <c r="J45" s="226"/>
      <c r="K45" s="226"/>
      <c r="L45" s="226"/>
      <c r="M45" s="226"/>
      <c r="N45" s="227"/>
      <c r="O45" s="76"/>
      <c r="P45" s="75"/>
      <c r="Q45" s="224" t="s">
        <v>146</v>
      </c>
      <c r="R45" s="224"/>
      <c r="S45" s="224"/>
      <c r="T45" s="224"/>
      <c r="U45" s="224"/>
      <c r="V45" s="224"/>
      <c r="W45" s="226">
        <v>3139.84</v>
      </c>
      <c r="X45" s="226"/>
      <c r="Y45" s="226"/>
      <c r="Z45" s="226"/>
      <c r="AA45" s="226"/>
      <c r="AB45" s="226"/>
      <c r="AC45" s="226"/>
    </row>
    <row r="46" spans="1:30" ht="16.5" customHeight="1" x14ac:dyDescent="0.15">
      <c r="A46" s="75"/>
      <c r="B46" s="224" t="s">
        <v>148</v>
      </c>
      <c r="C46" s="224"/>
      <c r="D46" s="224"/>
      <c r="E46" s="224"/>
      <c r="F46" s="224"/>
      <c r="G46" s="224"/>
      <c r="H46" s="226">
        <v>5993.11</v>
      </c>
      <c r="I46" s="226"/>
      <c r="J46" s="226"/>
      <c r="K46" s="226"/>
      <c r="L46" s="226"/>
      <c r="M46" s="226"/>
      <c r="N46" s="227"/>
      <c r="O46" s="76"/>
      <c r="P46" s="75"/>
      <c r="Q46" s="224" t="s">
        <v>32</v>
      </c>
      <c r="R46" s="224"/>
      <c r="S46" s="224"/>
      <c r="T46" s="224"/>
      <c r="U46" s="224"/>
      <c r="V46" s="224"/>
      <c r="W46" s="226">
        <v>109590.25</v>
      </c>
      <c r="X46" s="226"/>
      <c r="Y46" s="226"/>
      <c r="Z46" s="226"/>
      <c r="AA46" s="226"/>
      <c r="AB46" s="226"/>
      <c r="AC46" s="226"/>
      <c r="AD46" s="65"/>
    </row>
    <row r="47" spans="1:30" ht="16.5" customHeight="1" x14ac:dyDescent="0.15">
      <c r="A47" s="75"/>
      <c r="B47" s="224" t="s">
        <v>149</v>
      </c>
      <c r="C47" s="224"/>
      <c r="D47" s="224"/>
      <c r="E47" s="224"/>
      <c r="F47" s="224"/>
      <c r="G47" s="224"/>
      <c r="H47" s="226">
        <v>132190.19</v>
      </c>
      <c r="I47" s="226"/>
      <c r="J47" s="226"/>
      <c r="K47" s="226"/>
      <c r="L47" s="226"/>
      <c r="M47" s="226"/>
      <c r="N47" s="227"/>
      <c r="O47" s="76"/>
      <c r="P47" s="75"/>
      <c r="Q47" s="224" t="s">
        <v>143</v>
      </c>
      <c r="R47" s="224"/>
      <c r="S47" s="224"/>
      <c r="T47" s="224"/>
      <c r="U47" s="224"/>
      <c r="V47" s="224"/>
      <c r="W47" s="226">
        <v>44900.42</v>
      </c>
      <c r="X47" s="226"/>
      <c r="Y47" s="226"/>
      <c r="Z47" s="226"/>
      <c r="AA47" s="226"/>
      <c r="AB47" s="226"/>
      <c r="AC47" s="226"/>
      <c r="AD47" s="65"/>
    </row>
    <row r="48" spans="1:30" ht="16.5" customHeight="1" thickBot="1" x14ac:dyDescent="0.2">
      <c r="A48" s="75"/>
      <c r="B48" s="225" t="s">
        <v>151</v>
      </c>
      <c r="C48" s="225"/>
      <c r="D48" s="225"/>
      <c r="E48" s="225"/>
      <c r="F48" s="225"/>
      <c r="G48" s="225"/>
      <c r="H48" s="228">
        <v>142458.51999999999</v>
      </c>
      <c r="I48" s="228"/>
      <c r="J48" s="228"/>
      <c r="K48" s="228"/>
      <c r="L48" s="228"/>
      <c r="M48" s="228"/>
      <c r="N48" s="229"/>
      <c r="O48" s="79"/>
      <c r="P48" s="17"/>
      <c r="Q48" s="224" t="s">
        <v>150</v>
      </c>
      <c r="R48" s="224"/>
      <c r="S48" s="224"/>
      <c r="T48" s="224"/>
      <c r="U48" s="224"/>
      <c r="V48" s="224"/>
      <c r="W48" s="228">
        <v>33178.31</v>
      </c>
      <c r="X48" s="228"/>
      <c r="Y48" s="228"/>
      <c r="Z48" s="228"/>
      <c r="AA48" s="228"/>
      <c r="AB48" s="228"/>
      <c r="AC48" s="228"/>
      <c r="AD48" s="65"/>
    </row>
    <row r="49" spans="1:33" ht="16.5" customHeight="1" x14ac:dyDescent="0.15">
      <c r="A49" s="77"/>
      <c r="B49" s="266"/>
      <c r="C49" s="266"/>
      <c r="D49" s="266"/>
      <c r="E49" s="266"/>
      <c r="F49" s="266"/>
      <c r="G49" s="266"/>
      <c r="H49" s="267"/>
      <c r="I49" s="267"/>
      <c r="J49" s="267"/>
      <c r="K49" s="267"/>
      <c r="L49" s="267"/>
      <c r="M49" s="267"/>
      <c r="N49" s="267"/>
      <c r="O49" s="266"/>
      <c r="P49" s="266"/>
      <c r="Q49" s="266"/>
      <c r="R49" s="266"/>
      <c r="S49" s="266"/>
      <c r="T49" s="266"/>
      <c r="U49" s="266"/>
      <c r="V49" s="77"/>
      <c r="W49" s="78"/>
      <c r="X49" s="262" t="s">
        <v>217</v>
      </c>
      <c r="Y49" s="262"/>
      <c r="Z49" s="262"/>
      <c r="AA49" s="262"/>
      <c r="AB49" s="262"/>
      <c r="AC49" s="262"/>
      <c r="AE49" s="26"/>
      <c r="AF49" s="26"/>
      <c r="AG49" s="26"/>
    </row>
    <row r="50" spans="1:33" ht="10.5" customHeight="1" x14ac:dyDescent="0.15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3"/>
      <c r="Z50" s="27"/>
      <c r="AA50" s="27"/>
      <c r="AB50" s="27"/>
      <c r="AC50" s="27"/>
      <c r="AE50" s="26"/>
      <c r="AF50" s="26"/>
      <c r="AG50" s="26"/>
    </row>
    <row r="51" spans="1:33" ht="20.25" customHeight="1" x14ac:dyDescent="0.15">
      <c r="A51" s="178" t="s">
        <v>210</v>
      </c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E51" s="26"/>
      <c r="AF51" s="26"/>
      <c r="AG51" s="26"/>
    </row>
    <row r="52" spans="1:33" ht="16.5" customHeight="1" thickBot="1" x14ac:dyDescent="0.2">
      <c r="A52" s="115"/>
      <c r="B52" s="259"/>
      <c r="C52" s="259"/>
      <c r="D52" s="259"/>
      <c r="E52" s="259"/>
      <c r="F52" s="46"/>
      <c r="W52" s="223" t="s">
        <v>280</v>
      </c>
      <c r="X52" s="223"/>
      <c r="Y52" s="223"/>
      <c r="Z52" s="223"/>
      <c r="AA52" s="223"/>
      <c r="AB52" s="223"/>
      <c r="AC52" s="223"/>
    </row>
    <row r="53" spans="1:33" ht="16.5" customHeight="1" x14ac:dyDescent="0.15">
      <c r="A53" s="160" t="s">
        <v>152</v>
      </c>
      <c r="B53" s="160"/>
      <c r="C53" s="160"/>
      <c r="D53" s="160"/>
      <c r="E53" s="193"/>
      <c r="F53" s="194"/>
      <c r="G53" s="126" t="s">
        <v>153</v>
      </c>
      <c r="H53" s="248"/>
      <c r="I53" s="248"/>
      <c r="J53" s="248"/>
      <c r="K53" s="173" t="s">
        <v>154</v>
      </c>
      <c r="L53" s="173"/>
      <c r="M53" s="173"/>
      <c r="N53" s="176" t="s">
        <v>155</v>
      </c>
      <c r="O53" s="125"/>
      <c r="P53" s="125"/>
      <c r="Q53" s="126"/>
      <c r="R53" s="173" t="s">
        <v>156</v>
      </c>
      <c r="S53" s="173"/>
      <c r="T53" s="173"/>
      <c r="U53" s="173" t="s">
        <v>157</v>
      </c>
      <c r="V53" s="173"/>
      <c r="W53" s="173"/>
      <c r="X53" s="173" t="s">
        <v>158</v>
      </c>
      <c r="Y53" s="173"/>
      <c r="Z53" s="173"/>
      <c r="AA53" s="173" t="s">
        <v>159</v>
      </c>
      <c r="AB53" s="173"/>
      <c r="AC53" s="176"/>
    </row>
    <row r="54" spans="1:33" ht="16.5" customHeight="1" x14ac:dyDescent="0.15">
      <c r="A54" s="184" t="s">
        <v>248</v>
      </c>
      <c r="B54" s="184"/>
      <c r="C54" s="184"/>
      <c r="D54" s="184"/>
      <c r="E54" s="242"/>
      <c r="F54" s="242"/>
      <c r="G54" s="243">
        <v>1600.96</v>
      </c>
      <c r="H54" s="244"/>
      <c r="I54" s="244"/>
      <c r="J54" s="244"/>
      <c r="K54" s="245">
        <v>332.94</v>
      </c>
      <c r="L54" s="245"/>
      <c r="M54" s="245"/>
      <c r="N54" s="245">
        <v>442.94</v>
      </c>
      <c r="O54" s="245"/>
      <c r="P54" s="245"/>
      <c r="Q54" s="245"/>
      <c r="R54" s="245">
        <v>78.53</v>
      </c>
      <c r="S54" s="245"/>
      <c r="T54" s="245"/>
      <c r="U54" s="245">
        <v>88.63</v>
      </c>
      <c r="V54" s="245"/>
      <c r="W54" s="245"/>
      <c r="X54" s="245">
        <v>19.55</v>
      </c>
      <c r="Y54" s="245"/>
      <c r="Z54" s="245"/>
      <c r="AA54" s="245">
        <v>638.37</v>
      </c>
      <c r="AB54" s="245"/>
      <c r="AC54" s="245"/>
    </row>
    <row r="55" spans="1:33" ht="16.5" customHeight="1" thickBot="1" x14ac:dyDescent="0.2">
      <c r="A55" s="139" t="s">
        <v>249</v>
      </c>
      <c r="B55" s="139"/>
      <c r="C55" s="139"/>
      <c r="D55" s="139"/>
      <c r="E55" s="255"/>
      <c r="F55" s="255"/>
      <c r="G55" s="256">
        <v>100</v>
      </c>
      <c r="H55" s="257"/>
      <c r="I55" s="257"/>
      <c r="J55" s="257"/>
      <c r="K55" s="258">
        <v>20.8</v>
      </c>
      <c r="L55" s="258"/>
      <c r="M55" s="258"/>
      <c r="N55" s="254">
        <v>27.67</v>
      </c>
      <c r="O55" s="254"/>
      <c r="P55" s="254"/>
      <c r="Q55" s="254"/>
      <c r="R55" s="254">
        <v>4.91</v>
      </c>
      <c r="S55" s="254"/>
      <c r="T55" s="254"/>
      <c r="U55" s="254">
        <v>5.54</v>
      </c>
      <c r="V55" s="254"/>
      <c r="W55" s="254"/>
      <c r="X55" s="254">
        <v>1.22</v>
      </c>
      <c r="Y55" s="254"/>
      <c r="Z55" s="254"/>
      <c r="AA55" s="254">
        <v>39.869999999999997</v>
      </c>
      <c r="AB55" s="254"/>
      <c r="AC55" s="254"/>
    </row>
    <row r="56" spans="1:33" ht="16.5" customHeight="1" x14ac:dyDescent="0.15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146" t="s">
        <v>160</v>
      </c>
      <c r="Y56" s="253"/>
      <c r="Z56" s="253"/>
      <c r="AA56" s="253"/>
      <c r="AB56" s="253"/>
      <c r="AC56" s="253"/>
    </row>
  </sheetData>
  <mergeCells count="200">
    <mergeCell ref="Y20:AC20"/>
    <mergeCell ref="T20:X20"/>
    <mergeCell ref="T18:X18"/>
    <mergeCell ref="J20:M20"/>
    <mergeCell ref="T19:X19"/>
    <mergeCell ref="T21:X21"/>
    <mergeCell ref="Y21:AC21"/>
    <mergeCell ref="Y18:AC18"/>
    <mergeCell ref="H32:N32"/>
    <mergeCell ref="A28:N28"/>
    <mergeCell ref="P28:AC28"/>
    <mergeCell ref="W30:AC30"/>
    <mergeCell ref="X27:AC27"/>
    <mergeCell ref="A27:D27"/>
    <mergeCell ref="A26:AC26"/>
    <mergeCell ref="X24:AC24"/>
    <mergeCell ref="B22:H22"/>
    <mergeCell ref="J22:M22"/>
    <mergeCell ref="N22:R22"/>
    <mergeCell ref="T22:X22"/>
    <mergeCell ref="Y22:AC22"/>
    <mergeCell ref="N21:R21"/>
    <mergeCell ref="J21:M21"/>
    <mergeCell ref="Y19:AC19"/>
    <mergeCell ref="Y9:AC9"/>
    <mergeCell ref="Y15:AC15"/>
    <mergeCell ref="T17:X17"/>
    <mergeCell ref="Y14:AC14"/>
    <mergeCell ref="T14:X14"/>
    <mergeCell ref="T16:X16"/>
    <mergeCell ref="Y10:AC10"/>
    <mergeCell ref="Y11:AC11"/>
    <mergeCell ref="Y12:AC12"/>
    <mergeCell ref="Y13:AC13"/>
    <mergeCell ref="T15:X15"/>
    <mergeCell ref="Y16:AC16"/>
    <mergeCell ref="T13:X13"/>
    <mergeCell ref="T10:X10"/>
    <mergeCell ref="T11:X11"/>
    <mergeCell ref="T12:X12"/>
    <mergeCell ref="Y17:AC17"/>
    <mergeCell ref="N20:R20"/>
    <mergeCell ref="J16:M16"/>
    <mergeCell ref="B13:H13"/>
    <mergeCell ref="J18:M18"/>
    <mergeCell ref="B17:H17"/>
    <mergeCell ref="J17:M17"/>
    <mergeCell ref="N15:R15"/>
    <mergeCell ref="B20:H20"/>
    <mergeCell ref="J19:M19"/>
    <mergeCell ref="B19:H19"/>
    <mergeCell ref="B18:H18"/>
    <mergeCell ref="B16:H16"/>
    <mergeCell ref="B15:H15"/>
    <mergeCell ref="J15:M15"/>
    <mergeCell ref="A4:E4"/>
    <mergeCell ref="A5:M5"/>
    <mergeCell ref="N5:S5"/>
    <mergeCell ref="N7:R7"/>
    <mergeCell ref="J10:M10"/>
    <mergeCell ref="N10:R10"/>
    <mergeCell ref="J13:M13"/>
    <mergeCell ref="N13:R13"/>
    <mergeCell ref="N8:R8"/>
    <mergeCell ref="B8:H8"/>
    <mergeCell ref="N6:R6"/>
    <mergeCell ref="B9:H9"/>
    <mergeCell ref="J9:M9"/>
    <mergeCell ref="J12:M12"/>
    <mergeCell ref="N11:R11"/>
    <mergeCell ref="N9:R9"/>
    <mergeCell ref="B12:H12"/>
    <mergeCell ref="B11:H11"/>
    <mergeCell ref="J11:M11"/>
    <mergeCell ref="N12:R12"/>
    <mergeCell ref="B10:H10"/>
    <mergeCell ref="Y5:AC5"/>
    <mergeCell ref="T6:X6"/>
    <mergeCell ref="Y6:AC6"/>
    <mergeCell ref="Y7:AC7"/>
    <mergeCell ref="Y8:AC8"/>
    <mergeCell ref="T7:X7"/>
    <mergeCell ref="B7:H7"/>
    <mergeCell ref="T5:X5"/>
    <mergeCell ref="J8:M8"/>
    <mergeCell ref="A1:AC1"/>
    <mergeCell ref="A3:AC3"/>
    <mergeCell ref="J7:M7"/>
    <mergeCell ref="T9:X9"/>
    <mergeCell ref="Q32:V32"/>
    <mergeCell ref="B21:H21"/>
    <mergeCell ref="B32:G32"/>
    <mergeCell ref="X49:AC49"/>
    <mergeCell ref="W46:AC46"/>
    <mergeCell ref="W47:AC47"/>
    <mergeCell ref="W48:AC48"/>
    <mergeCell ref="X39:AC39"/>
    <mergeCell ref="W43:AC43"/>
    <mergeCell ref="A41:AC41"/>
    <mergeCell ref="A42:D42"/>
    <mergeCell ref="A43:G43"/>
    <mergeCell ref="B49:U49"/>
    <mergeCell ref="B31:G31"/>
    <mergeCell ref="W33:AC33"/>
    <mergeCell ref="W31:AC31"/>
    <mergeCell ref="B33:G33"/>
    <mergeCell ref="H29:N29"/>
    <mergeCell ref="A30:F30"/>
    <mergeCell ref="T8:X8"/>
    <mergeCell ref="W45:AC45"/>
    <mergeCell ref="H43:N43"/>
    <mergeCell ref="Q45:V45"/>
    <mergeCell ref="Q46:V46"/>
    <mergeCell ref="B38:G38"/>
    <mergeCell ref="H38:N38"/>
    <mergeCell ref="X56:AC56"/>
    <mergeCell ref="R55:T55"/>
    <mergeCell ref="U55:W55"/>
    <mergeCell ref="X55:Z55"/>
    <mergeCell ref="AA55:AC55"/>
    <mergeCell ref="U54:W54"/>
    <mergeCell ref="X54:Z54"/>
    <mergeCell ref="AA54:AC54"/>
    <mergeCell ref="A55:F55"/>
    <mergeCell ref="G55:J55"/>
    <mergeCell ref="K55:M55"/>
    <mergeCell ref="N55:Q55"/>
    <mergeCell ref="R54:T54"/>
    <mergeCell ref="AA53:AC53"/>
    <mergeCell ref="A52:E52"/>
    <mergeCell ref="A53:F53"/>
    <mergeCell ref="N53:Q53"/>
    <mergeCell ref="R53:T53"/>
    <mergeCell ref="W29:AC29"/>
    <mergeCell ref="H31:N31"/>
    <mergeCell ref="W32:AC32"/>
    <mergeCell ref="H30:N30"/>
    <mergeCell ref="B37:G37"/>
    <mergeCell ref="H37:N37"/>
    <mergeCell ref="H36:N36"/>
    <mergeCell ref="Q37:V37"/>
    <mergeCell ref="B36:G36"/>
    <mergeCell ref="B35:G35"/>
    <mergeCell ref="B34:G34"/>
    <mergeCell ref="W35:AC35"/>
    <mergeCell ref="W36:AC36"/>
    <mergeCell ref="W37:AC37"/>
    <mergeCell ref="H34:N34"/>
    <mergeCell ref="W34:AC34"/>
    <mergeCell ref="Q34:V34"/>
    <mergeCell ref="H35:N35"/>
    <mergeCell ref="Q36:V36"/>
    <mergeCell ref="Q44:V44"/>
    <mergeCell ref="H45:N45"/>
    <mergeCell ref="A44:F44"/>
    <mergeCell ref="N14:R14"/>
    <mergeCell ref="N16:R16"/>
    <mergeCell ref="A54:F54"/>
    <mergeCell ref="G54:J54"/>
    <mergeCell ref="K54:M54"/>
    <mergeCell ref="N54:Q54"/>
    <mergeCell ref="Q31:V31"/>
    <mergeCell ref="P29:V29"/>
    <mergeCell ref="A29:G29"/>
    <mergeCell ref="P30:U30"/>
    <mergeCell ref="A51:AC51"/>
    <mergeCell ref="G53:J53"/>
    <mergeCell ref="K53:M53"/>
    <mergeCell ref="X53:Z53"/>
    <mergeCell ref="U53:W53"/>
    <mergeCell ref="W52:AC52"/>
    <mergeCell ref="B14:H14"/>
    <mergeCell ref="J14:M14"/>
    <mergeCell ref="N19:R19"/>
    <mergeCell ref="N18:R18"/>
    <mergeCell ref="N17:R17"/>
    <mergeCell ref="B23:H23"/>
    <mergeCell ref="J23:M23"/>
    <mergeCell ref="N23:R23"/>
    <mergeCell ref="T23:X23"/>
    <mergeCell ref="Y23:AC23"/>
    <mergeCell ref="X4:AC4"/>
    <mergeCell ref="Q48:V48"/>
    <mergeCell ref="B45:G45"/>
    <mergeCell ref="B46:G46"/>
    <mergeCell ref="B48:G48"/>
    <mergeCell ref="B47:G47"/>
    <mergeCell ref="H47:N47"/>
    <mergeCell ref="H48:N48"/>
    <mergeCell ref="A6:M6"/>
    <mergeCell ref="P43:V43"/>
    <mergeCell ref="X42:AC42"/>
    <mergeCell ref="Q47:V47"/>
    <mergeCell ref="Q33:V33"/>
    <mergeCell ref="W44:AC44"/>
    <mergeCell ref="W38:AC38"/>
    <mergeCell ref="H44:N44"/>
    <mergeCell ref="H33:N33"/>
    <mergeCell ref="Q35:V35"/>
    <mergeCell ref="H46:N46"/>
  </mergeCells>
  <phoneticPr fontId="8"/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見出し</vt:lpstr>
      <vt:lpstr>1</vt:lpstr>
      <vt:lpstr>2</vt:lpstr>
      <vt:lpstr>3</vt:lpstr>
      <vt:lpstr>4</vt:lpstr>
      <vt:lpstr>5.6</vt:lpstr>
      <vt:lpstr>7の(1)</vt:lpstr>
      <vt:lpstr>7の(2)</vt:lpstr>
      <vt:lpstr>8</vt:lpstr>
      <vt:lpstr>'1'!Print_Area</vt:lpstr>
      <vt:lpstr>'2'!Print_Area</vt:lpstr>
      <vt:lpstr>'3'!Print_Area</vt:lpstr>
      <vt:lpstr>'4'!Print_Area</vt:lpstr>
      <vt:lpstr>'5.6'!Print_Area</vt:lpstr>
      <vt:lpstr>'7の(1)'!Print_Area</vt:lpstr>
      <vt:lpstr>'7の(2)'!Print_Area</vt:lpstr>
      <vt:lpstr>'8'!Print_Area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2021-03-26T04:47:00Z</cp:lastPrinted>
  <dcterms:created xsi:type="dcterms:W3CDTF">1997-01-08T22:48:59Z</dcterms:created>
  <dcterms:modified xsi:type="dcterms:W3CDTF">2021-04-09T02:19:08Z</dcterms:modified>
</cp:coreProperties>
</file>