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障害福祉課\14_地域生活支援事業関係\01_各事業\16-1_重度障がい者等就労支援特別事業\06_HP掲載用\R6.4修正分\掲載資料\"/>
    </mc:Choice>
  </mc:AlternateContent>
  <bookViews>
    <workbookView xWindow="-285" yWindow="60" windowWidth="15480" windowHeight="11640" tabRatio="925"/>
  </bookViews>
  <sheets>
    <sheet name="明細書" sheetId="21" r:id="rId1"/>
    <sheet name="明細書 (記入例)" sheetId="23" r:id="rId2"/>
  </sheets>
  <definedNames>
    <definedName name="_xlnm.Print_Area" localSheetId="0">明細書!$A$1:$BJ$67</definedName>
    <definedName name="_xlnm.Print_Area" localSheetId="1">'明細書 (記入例)'!$A$1:$BJ$67</definedName>
  </definedNames>
  <calcPr calcId="152511"/>
</workbook>
</file>

<file path=xl/calcChain.xml><?xml version="1.0" encoding="utf-8"?>
<calcChain xmlns="http://schemas.openxmlformats.org/spreadsheetml/2006/main">
  <c r="AL59" i="23" l="1"/>
  <c r="AT41" i="23"/>
  <c r="AR29" i="23"/>
  <c r="AD25" i="23"/>
  <c r="BS58" i="21"/>
  <c r="BS59" i="21"/>
  <c r="BS60" i="21"/>
  <c r="BS61" i="21"/>
  <c r="BS62" i="21"/>
  <c r="BS57" i="21"/>
  <c r="BS50" i="21"/>
  <c r="BS51" i="21"/>
  <c r="BS52" i="21"/>
  <c r="BS53" i="21"/>
  <c r="BS54" i="21"/>
  <c r="BS55" i="21"/>
  <c r="BS49" i="21"/>
  <c r="BS56" i="21"/>
  <c r="BS28" i="21"/>
  <c r="BS27" i="21"/>
  <c r="BS26" i="21"/>
  <c r="BS25" i="21"/>
  <c r="BS24" i="21"/>
  <c r="BS23" i="21"/>
  <c r="BS22" i="21"/>
  <c r="BS21" i="21"/>
  <c r="BS20" i="21"/>
  <c r="BS19" i="21"/>
  <c r="BS18" i="21"/>
  <c r="BS17" i="21"/>
  <c r="BS16" i="21"/>
  <c r="BS30" i="21"/>
  <c r="BS31" i="21"/>
  <c r="BS32" i="21"/>
  <c r="BS33" i="21"/>
  <c r="BS34" i="21"/>
  <c r="BS35" i="21"/>
  <c r="BS36" i="21"/>
  <c r="BS37" i="21"/>
  <c r="BS38" i="21"/>
  <c r="BS39" i="21"/>
  <c r="BS40" i="21"/>
  <c r="BS41" i="21"/>
  <c r="BS29" i="21"/>
  <c r="AT54" i="23"/>
  <c r="AD39" i="23"/>
  <c r="J39" i="23"/>
  <c r="AR39" i="23"/>
  <c r="AD37" i="23"/>
  <c r="J37" i="23"/>
  <c r="AR37" i="23"/>
  <c r="AR35" i="23"/>
  <c r="AD35" i="23"/>
  <c r="J35" i="23"/>
  <c r="AD33" i="23"/>
  <c r="J33" i="23"/>
  <c r="AR33" i="23"/>
  <c r="AD31" i="23"/>
  <c r="J31" i="23"/>
  <c r="AR31" i="23"/>
  <c r="AD29" i="23"/>
  <c r="J29" i="23"/>
  <c r="AD27" i="23"/>
  <c r="J27" i="23"/>
  <c r="AR27" i="23"/>
  <c r="J25" i="23"/>
  <c r="AR25" i="23"/>
  <c r="AL59" i="21"/>
  <c r="AT54" i="21"/>
  <c r="AD27" i="21"/>
  <c r="AD29" i="21"/>
  <c r="AD31" i="21"/>
  <c r="AD33" i="21"/>
  <c r="AD35" i="21"/>
  <c r="AD37" i="21"/>
  <c r="AD39" i="21"/>
  <c r="AD25" i="21"/>
  <c r="J25" i="21"/>
  <c r="AR25" i="21"/>
  <c r="AT41" i="21"/>
  <c r="J27" i="21"/>
  <c r="AR27" i="21"/>
  <c r="J29" i="21"/>
  <c r="AR29" i="21"/>
  <c r="J31" i="21"/>
  <c r="AR31" i="21"/>
  <c r="J33" i="21"/>
  <c r="AR33" i="21"/>
  <c r="J35" i="21"/>
  <c r="AR35" i="21"/>
  <c r="J37" i="21"/>
  <c r="AR37" i="21"/>
  <c r="J39" i="21"/>
  <c r="AR39" i="21"/>
</calcChain>
</file>

<file path=xl/sharedStrings.xml><?xml version="1.0" encoding="utf-8"?>
<sst xmlns="http://schemas.openxmlformats.org/spreadsheetml/2006/main" count="215" uniqueCount="108">
  <si>
    <t>年</t>
    <rPh sb="0" eb="1">
      <t>ネン</t>
    </rPh>
    <phoneticPr fontId="2"/>
  </si>
  <si>
    <t>円</t>
    <rPh sb="0" eb="1">
      <t>エン</t>
    </rPh>
    <phoneticPr fontId="2"/>
  </si>
  <si>
    <t>枚中</t>
    <rPh sb="0" eb="1">
      <t>マイ</t>
    </rPh>
    <rPh sb="1" eb="2">
      <t>チュウ</t>
    </rPh>
    <phoneticPr fontId="2"/>
  </si>
  <si>
    <t>枚</t>
    <rPh sb="0" eb="1">
      <t>マイ</t>
    </rPh>
    <phoneticPr fontId="2"/>
  </si>
  <si>
    <t>（様式第２）</t>
    <rPh sb="1" eb="3">
      <t>ヨウシキ</t>
    </rPh>
    <rPh sb="3" eb="4">
      <t>ダイ</t>
    </rPh>
    <phoneticPr fontId="2"/>
  </si>
  <si>
    <t>地域生活支援事業委託料　明細書</t>
    <rPh sb="0" eb="2">
      <t>チイキ</t>
    </rPh>
    <rPh sb="2" eb="4">
      <t>セイカツ</t>
    </rPh>
    <rPh sb="4" eb="6">
      <t>シエン</t>
    </rPh>
    <rPh sb="6" eb="8">
      <t>ジギョウ</t>
    </rPh>
    <rPh sb="8" eb="10">
      <t>イタク</t>
    </rPh>
    <rPh sb="10" eb="11">
      <t>リョウ</t>
    </rPh>
    <rPh sb="12" eb="15">
      <t>メイサイショ</t>
    </rPh>
    <phoneticPr fontId="2"/>
  </si>
  <si>
    <t>月分</t>
    <rPh sb="0" eb="2">
      <t>ガツブン</t>
    </rPh>
    <phoneticPr fontId="2"/>
  </si>
  <si>
    <r>
      <t>事業者及び
その事業所
の名称</t>
    </r>
    <r>
      <rPr>
        <sz val="10"/>
        <color indexed="9"/>
        <rFont val="ＭＳ Ｐ明朝"/>
        <family val="1"/>
        <charset val="128"/>
      </rPr>
      <t>あ あ</t>
    </r>
    <rPh sb="0" eb="3">
      <t>ジギョウシャ</t>
    </rPh>
    <rPh sb="3" eb="4">
      <t>オヨ</t>
    </rPh>
    <rPh sb="8" eb="11">
      <t>ジギョウショ</t>
    </rPh>
    <rPh sb="13" eb="15">
      <t>メイショウ</t>
    </rPh>
    <phoneticPr fontId="2"/>
  </si>
  <si>
    <t>費　用　の　額　計　算　欄</t>
    <rPh sb="0" eb="1">
      <t>ヒ</t>
    </rPh>
    <rPh sb="2" eb="3">
      <t>ヨウ</t>
    </rPh>
    <rPh sb="6" eb="7">
      <t>ガク</t>
    </rPh>
    <rPh sb="8" eb="9">
      <t>ケイ</t>
    </rPh>
    <rPh sb="10" eb="11">
      <t>ザン</t>
    </rPh>
    <rPh sb="12" eb="13">
      <t>ラン</t>
    </rPh>
    <phoneticPr fontId="2"/>
  </si>
  <si>
    <t>内　　　　　　　　　　　　　　　容</t>
    <rPh sb="0" eb="1">
      <t>ウチ</t>
    </rPh>
    <rPh sb="16" eb="17">
      <t>カタチ</t>
    </rPh>
    <phoneticPr fontId="2"/>
  </si>
  <si>
    <t>算定単位額</t>
    <rPh sb="0" eb="2">
      <t>サンテイ</t>
    </rPh>
    <rPh sb="2" eb="4">
      <t>タンイ</t>
    </rPh>
    <rPh sb="4" eb="5">
      <t>ガク</t>
    </rPh>
    <phoneticPr fontId="2"/>
  </si>
  <si>
    <t>算定
回数</t>
    <rPh sb="0" eb="2">
      <t>サンテイ</t>
    </rPh>
    <rPh sb="3" eb="5">
      <t>カイスウ</t>
    </rPh>
    <phoneticPr fontId="2"/>
  </si>
  <si>
    <t>当月算定額</t>
    <rPh sb="0" eb="2">
      <t>トウゲツ</t>
    </rPh>
    <rPh sb="2" eb="4">
      <t>サンテイ</t>
    </rPh>
    <rPh sb="4" eb="5">
      <t>ガク</t>
    </rPh>
    <phoneticPr fontId="2"/>
  </si>
  <si>
    <t>摘　要</t>
    <rPh sb="0" eb="1">
      <t>テキ</t>
    </rPh>
    <rPh sb="2" eb="3">
      <t>ヨウ</t>
    </rPh>
    <phoneticPr fontId="2"/>
  </si>
  <si>
    <t>利用者負担額等計算欄</t>
    <rPh sb="0" eb="3">
      <t>リヨウシャ</t>
    </rPh>
    <rPh sb="3" eb="5">
      <t>フタン</t>
    </rPh>
    <rPh sb="5" eb="7">
      <t>ガクトウ</t>
    </rPh>
    <rPh sb="7" eb="9">
      <t>ケイサン</t>
    </rPh>
    <rPh sb="9" eb="10">
      <t>ラン</t>
    </rPh>
    <phoneticPr fontId="2"/>
  </si>
  <si>
    <t>利用者負担額等の内訳</t>
    <rPh sb="0" eb="3">
      <t>リヨウシャ</t>
    </rPh>
    <rPh sb="3" eb="5">
      <t>フタン</t>
    </rPh>
    <rPh sb="5" eb="6">
      <t>ガク</t>
    </rPh>
    <rPh sb="6" eb="7">
      <t>トウ</t>
    </rPh>
    <rPh sb="8" eb="10">
      <t>ウチワケ</t>
    </rPh>
    <phoneticPr fontId="2"/>
  </si>
  <si>
    <t>利用者負担上限月額①</t>
    <rPh sb="0" eb="3">
      <t>リヨウシャ</t>
    </rPh>
    <rPh sb="3" eb="5">
      <t>フタン</t>
    </rPh>
    <rPh sb="5" eb="7">
      <t>ジョウゲン</t>
    </rPh>
    <rPh sb="7" eb="9">
      <t>ゲツガク</t>
    </rPh>
    <phoneticPr fontId="2"/>
  </si>
  <si>
    <t>上限管理後の利用者負担額③</t>
    <rPh sb="0" eb="2">
      <t>ジョウゲン</t>
    </rPh>
    <rPh sb="2" eb="4">
      <t>カンリ</t>
    </rPh>
    <rPh sb="4" eb="5">
      <t>ゴ</t>
    </rPh>
    <rPh sb="6" eb="9">
      <t>リヨウシャ</t>
    </rPh>
    <rPh sb="9" eb="11">
      <t>フタン</t>
    </rPh>
    <rPh sb="11" eb="12">
      <t>ガク</t>
    </rPh>
    <phoneticPr fontId="2"/>
  </si>
  <si>
    <t>決定利用者負担額（①②③の内少ない額）</t>
    <rPh sb="0" eb="2">
      <t>ケッテイ</t>
    </rPh>
    <rPh sb="2" eb="5">
      <t>リヨウシャ</t>
    </rPh>
    <rPh sb="5" eb="7">
      <t>フタン</t>
    </rPh>
    <rPh sb="7" eb="8">
      <t>ガク</t>
    </rPh>
    <rPh sb="13" eb="14">
      <t>ウチ</t>
    </rPh>
    <rPh sb="14" eb="15">
      <t>スク</t>
    </rPh>
    <rPh sb="17" eb="18">
      <t>ガク</t>
    </rPh>
    <phoneticPr fontId="2"/>
  </si>
  <si>
    <t>④</t>
    <phoneticPr fontId="2"/>
  </si>
  <si>
    <t>⑤</t>
    <phoneticPr fontId="2"/>
  </si>
  <si>
    <t>総費用額</t>
    <rPh sb="0" eb="3">
      <t>ソウヒヨウ</t>
    </rPh>
    <rPh sb="3" eb="4">
      <t>ガク</t>
    </rPh>
    <phoneticPr fontId="2"/>
  </si>
  <si>
    <t>利用決定障害者等
氏名</t>
    <rPh sb="0" eb="2">
      <t>リヨウ</t>
    </rPh>
    <rPh sb="2" eb="4">
      <t>ケッテイ</t>
    </rPh>
    <rPh sb="4" eb="7">
      <t>ショウガイシャ</t>
    </rPh>
    <rPh sb="7" eb="8">
      <t>トウ</t>
    </rPh>
    <rPh sb="9" eb="11">
      <t>シメイ</t>
    </rPh>
    <phoneticPr fontId="2"/>
  </si>
  <si>
    <t>○○事業所</t>
    <rPh sb="2" eb="5">
      <t>ジギョウショ</t>
    </rPh>
    <phoneticPr fontId="2"/>
  </si>
  <si>
    <t>別府　太郎</t>
    <rPh sb="0" eb="2">
      <t>ベップ</t>
    </rPh>
    <rPh sb="3" eb="5">
      <t>タロウ</t>
    </rPh>
    <phoneticPr fontId="2"/>
  </si>
  <si>
    <t>当月市請求額　④－⑤</t>
    <rPh sb="0" eb="2">
      <t>トウゲツ</t>
    </rPh>
    <rPh sb="2" eb="3">
      <t>シ</t>
    </rPh>
    <rPh sb="3" eb="5">
      <t>セイキュウ</t>
    </rPh>
    <rPh sb="5" eb="6">
      <t>ガク</t>
    </rPh>
    <phoneticPr fontId="2"/>
  </si>
  <si>
    <t>令和</t>
    <rPh sb="0" eb="1">
      <t>レイ</t>
    </rPh>
    <rPh sb="1" eb="2">
      <t>ワ</t>
    </rPh>
    <phoneticPr fontId="2"/>
  </si>
  <si>
    <t>（重度障がい者等就労支援特別事業）</t>
    <rPh sb="1" eb="3">
      <t>ジュウド</t>
    </rPh>
    <rPh sb="3" eb="4">
      <t>ショウ</t>
    </rPh>
    <rPh sb="6" eb="14">
      <t>シャトウシュウロウシエントクベツ</t>
    </rPh>
    <rPh sb="14" eb="16">
      <t>ジギョウ</t>
    </rPh>
    <phoneticPr fontId="2"/>
  </si>
  <si>
    <t>法定サービス
利用の種類</t>
    <rPh sb="0" eb="2">
      <t>ホウテイ</t>
    </rPh>
    <rPh sb="7" eb="9">
      <t>リヨウ</t>
    </rPh>
    <rPh sb="10" eb="12">
      <t>シュルイ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</si>
  <si>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</si>
  <si>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⑤</t>
    <phoneticPr fontId="2"/>
  </si>
  <si>
    <t>総費用額１割相当額（利用負担額②）</t>
    <rPh sb="0" eb="3">
      <t>ソウヒヨウ</t>
    </rPh>
    <rPh sb="3" eb="4">
      <t>ガク</t>
    </rPh>
    <rPh sb="5" eb="6">
      <t>ワリ</t>
    </rPh>
    <rPh sb="6" eb="8">
      <t>ソウトウ</t>
    </rPh>
    <rPh sb="8" eb="9">
      <t>ガク</t>
    </rPh>
    <rPh sb="10" eb="12">
      <t>リヨウ</t>
    </rPh>
    <rPh sb="12" eb="14">
      <t>フタン</t>
    </rPh>
    <rPh sb="14" eb="15">
      <t>ガク</t>
    </rPh>
    <phoneticPr fontId="2"/>
  </si>
  <si>
    <t>④</t>
    <phoneticPr fontId="2"/>
  </si>
  <si>
    <t>コード</t>
    <phoneticPr fontId="2"/>
  </si>
  <si>
    <t>単位（金額）</t>
    <rPh sb="0" eb="2">
      <t>タンイ</t>
    </rPh>
    <rPh sb="3" eb="5">
      <t>キンガク</t>
    </rPh>
    <phoneticPr fontId="2"/>
  </si>
  <si>
    <t>同行援護</t>
    <rPh sb="0" eb="4">
      <t>ドウコウエンゴ</t>
    </rPh>
    <phoneticPr fontId="2"/>
  </si>
  <si>
    <t>同行援護・日中０．５</t>
    <rPh sb="0" eb="2">
      <t>ドウコウ</t>
    </rPh>
    <rPh sb="2" eb="4">
      <t>エンゴ</t>
    </rPh>
    <rPh sb="5" eb="7">
      <t>ニッチュウ</t>
    </rPh>
    <phoneticPr fontId="2"/>
  </si>
  <si>
    <t>同行援護・日中１．０</t>
    <rPh sb="0" eb="2">
      <t>ドウコウ</t>
    </rPh>
    <rPh sb="2" eb="4">
      <t>エンゴ</t>
    </rPh>
    <rPh sb="5" eb="7">
      <t>ニッチュウ</t>
    </rPh>
    <phoneticPr fontId="2"/>
  </si>
  <si>
    <t>同行援護・日中１．５</t>
    <rPh sb="0" eb="2">
      <t>ドウコウ</t>
    </rPh>
    <rPh sb="2" eb="4">
      <t>エンゴ</t>
    </rPh>
    <rPh sb="5" eb="7">
      <t>ニッチュウ</t>
    </rPh>
    <phoneticPr fontId="2"/>
  </si>
  <si>
    <t>同行援護・日中２．０</t>
    <rPh sb="0" eb="2">
      <t>ドウコウ</t>
    </rPh>
    <rPh sb="2" eb="4">
      <t>エンゴ</t>
    </rPh>
    <rPh sb="5" eb="7">
      <t>ニッチュウ</t>
    </rPh>
    <phoneticPr fontId="2"/>
  </si>
  <si>
    <t>同行援護・日中２．５</t>
    <rPh sb="0" eb="2">
      <t>ドウコウ</t>
    </rPh>
    <rPh sb="2" eb="4">
      <t>エンゴ</t>
    </rPh>
    <rPh sb="5" eb="7">
      <t>ニッチュウ</t>
    </rPh>
    <phoneticPr fontId="2"/>
  </si>
  <si>
    <t>同行援護・日中３．０</t>
    <rPh sb="0" eb="2">
      <t>ドウコウ</t>
    </rPh>
    <rPh sb="2" eb="4">
      <t>エンゴ</t>
    </rPh>
    <rPh sb="5" eb="7">
      <t>ニッチュウ</t>
    </rPh>
    <phoneticPr fontId="2"/>
  </si>
  <si>
    <t>同行援護・日中３．５</t>
    <rPh sb="0" eb="2">
      <t>ドウコウ</t>
    </rPh>
    <rPh sb="2" eb="4">
      <t>エンゴ</t>
    </rPh>
    <rPh sb="5" eb="7">
      <t>ニッチュウ</t>
    </rPh>
    <phoneticPr fontId="2"/>
  </si>
  <si>
    <t>同行援護・日中４．０</t>
    <rPh sb="0" eb="2">
      <t>ドウコウ</t>
    </rPh>
    <rPh sb="2" eb="4">
      <t>エンゴ</t>
    </rPh>
    <rPh sb="5" eb="7">
      <t>ニッチュウ</t>
    </rPh>
    <phoneticPr fontId="2"/>
  </si>
  <si>
    <t>同行援護・日中４．５</t>
    <rPh sb="0" eb="2">
      <t>ドウコウ</t>
    </rPh>
    <rPh sb="2" eb="4">
      <t>エンゴ</t>
    </rPh>
    <rPh sb="5" eb="7">
      <t>ニッチュウ</t>
    </rPh>
    <phoneticPr fontId="2"/>
  </si>
  <si>
    <t>同行援護・日中５．０</t>
    <rPh sb="0" eb="2">
      <t>ドウコウ</t>
    </rPh>
    <rPh sb="2" eb="4">
      <t>エンゴ</t>
    </rPh>
    <rPh sb="5" eb="7">
      <t>ニッチュウ</t>
    </rPh>
    <phoneticPr fontId="2"/>
  </si>
  <si>
    <t>同行援護・日中５．５</t>
    <rPh sb="0" eb="2">
      <t>ドウコウ</t>
    </rPh>
    <rPh sb="2" eb="4">
      <t>エンゴ</t>
    </rPh>
    <rPh sb="5" eb="7">
      <t>ニッチュウ</t>
    </rPh>
    <phoneticPr fontId="2"/>
  </si>
  <si>
    <t>同行援護・日中６．０</t>
    <rPh sb="0" eb="2">
      <t>ドウコウ</t>
    </rPh>
    <rPh sb="2" eb="4">
      <t>エンゴ</t>
    </rPh>
    <rPh sb="5" eb="7">
      <t>ニッチュウ</t>
    </rPh>
    <phoneticPr fontId="2"/>
  </si>
  <si>
    <t>同行援護・日中６．５</t>
    <rPh sb="0" eb="2">
      <t>ドウコウ</t>
    </rPh>
    <rPh sb="2" eb="4">
      <t>エンゴ</t>
    </rPh>
    <rPh sb="5" eb="7">
      <t>ニッチュウ</t>
    </rPh>
    <phoneticPr fontId="2"/>
  </si>
  <si>
    <t>同行援護・日中１．０・区分３</t>
    <rPh sb="0" eb="2">
      <t>ドウコウ</t>
    </rPh>
    <rPh sb="2" eb="4">
      <t>エンゴ</t>
    </rPh>
    <rPh sb="5" eb="7">
      <t>ニッチュウ</t>
    </rPh>
    <rPh sb="11" eb="13">
      <t>クブン</t>
    </rPh>
    <phoneticPr fontId="2"/>
  </si>
  <si>
    <t>同行援護・日中０．５・区分３</t>
    <rPh sb="0" eb="2">
      <t>ドウコウ</t>
    </rPh>
    <rPh sb="2" eb="4">
      <t>エンゴ</t>
    </rPh>
    <rPh sb="5" eb="7">
      <t>ニッチュウ</t>
    </rPh>
    <phoneticPr fontId="2"/>
  </si>
  <si>
    <t>同行援護・日中３．０・区分３</t>
    <rPh sb="0" eb="2">
      <t>ドウコウ</t>
    </rPh>
    <rPh sb="2" eb="4">
      <t>エンゴ</t>
    </rPh>
    <rPh sb="5" eb="7">
      <t>ニッチュウ</t>
    </rPh>
    <phoneticPr fontId="2"/>
  </si>
  <si>
    <t>同行援護・日中５．０・区分３</t>
    <rPh sb="0" eb="2">
      <t>ドウコウ</t>
    </rPh>
    <rPh sb="2" eb="4">
      <t>エンゴ</t>
    </rPh>
    <rPh sb="5" eb="7">
      <t>ニッチュウ</t>
    </rPh>
    <phoneticPr fontId="2"/>
  </si>
  <si>
    <t>同行援護・日中４．０・区分３</t>
    <rPh sb="0" eb="2">
      <t>ドウコウ</t>
    </rPh>
    <rPh sb="2" eb="4">
      <t>エンゴ</t>
    </rPh>
    <rPh sb="5" eb="7">
      <t>ニッチュウ</t>
    </rPh>
    <phoneticPr fontId="2"/>
  </si>
  <si>
    <t>同行援護・日中２．５・区分３</t>
    <rPh sb="0" eb="2">
      <t>ドウコウ</t>
    </rPh>
    <rPh sb="2" eb="4">
      <t>エンゴ</t>
    </rPh>
    <rPh sb="5" eb="7">
      <t>ニッチュウ</t>
    </rPh>
    <phoneticPr fontId="2"/>
  </si>
  <si>
    <t>同行援護・日中１．５・区分３</t>
    <rPh sb="0" eb="2">
      <t>ドウコウ</t>
    </rPh>
    <rPh sb="2" eb="4">
      <t>エンゴ</t>
    </rPh>
    <rPh sb="5" eb="7">
      <t>ニッチュウ</t>
    </rPh>
    <phoneticPr fontId="2"/>
  </si>
  <si>
    <t>同行援護・日中２．０・区分３</t>
    <rPh sb="0" eb="2">
      <t>ドウコウ</t>
    </rPh>
    <rPh sb="2" eb="4">
      <t>エンゴ</t>
    </rPh>
    <rPh sb="5" eb="7">
      <t>ニッチュウ</t>
    </rPh>
    <phoneticPr fontId="2"/>
  </si>
  <si>
    <t>同行援護・日中３．５・区分３</t>
    <rPh sb="0" eb="2">
      <t>ドウコウ</t>
    </rPh>
    <rPh sb="2" eb="4">
      <t>エンゴ</t>
    </rPh>
    <rPh sb="5" eb="7">
      <t>ニッチュウ</t>
    </rPh>
    <phoneticPr fontId="2"/>
  </si>
  <si>
    <t>同行援護・日中４．５・区分３</t>
    <rPh sb="0" eb="2">
      <t>ドウコウ</t>
    </rPh>
    <rPh sb="2" eb="4">
      <t>エンゴ</t>
    </rPh>
    <rPh sb="5" eb="7">
      <t>ニッチュウ</t>
    </rPh>
    <phoneticPr fontId="2"/>
  </si>
  <si>
    <t>同行援護・日中５．５・区分３</t>
    <rPh sb="0" eb="2">
      <t>ドウコウ</t>
    </rPh>
    <rPh sb="2" eb="4">
      <t>エンゴ</t>
    </rPh>
    <rPh sb="5" eb="7">
      <t>ニッチュウ</t>
    </rPh>
    <phoneticPr fontId="2"/>
  </si>
  <si>
    <t>同行援護・日中６．０・区分３</t>
    <rPh sb="0" eb="2">
      <t>ドウコウ</t>
    </rPh>
    <rPh sb="2" eb="4">
      <t>エンゴ</t>
    </rPh>
    <rPh sb="5" eb="7">
      <t>ニッチュウ</t>
    </rPh>
    <phoneticPr fontId="2"/>
  </si>
  <si>
    <t>同行援護・日中６．５・区分３</t>
    <rPh sb="0" eb="2">
      <t>ドウコウ</t>
    </rPh>
    <rPh sb="2" eb="4">
      <t>エンゴ</t>
    </rPh>
    <rPh sb="5" eb="7">
      <t>ニッチュウ</t>
    </rPh>
    <phoneticPr fontId="2"/>
  </si>
  <si>
    <t>基本単位金額（種別・時間・区分）</t>
    <rPh sb="0" eb="2">
      <t>キホン</t>
    </rPh>
    <rPh sb="2" eb="4">
      <t>タンイ</t>
    </rPh>
    <rPh sb="4" eb="6">
      <t>キンガク</t>
    </rPh>
    <rPh sb="7" eb="9">
      <t>シュベツ</t>
    </rPh>
    <rPh sb="10" eb="12">
      <t>ジカン</t>
    </rPh>
    <rPh sb="13" eb="15">
      <t>クブン</t>
    </rPh>
    <phoneticPr fontId="2"/>
  </si>
  <si>
    <t>同行援護・日中０．５・区分４以上</t>
    <rPh sb="0" eb="2">
      <t>ドウコウ</t>
    </rPh>
    <rPh sb="2" eb="4">
      <t>エンゴ</t>
    </rPh>
    <rPh sb="5" eb="7">
      <t>ニッチュウ</t>
    </rPh>
    <rPh sb="14" eb="16">
      <t>イジョウ</t>
    </rPh>
    <phoneticPr fontId="2"/>
  </si>
  <si>
    <t>同行援護・日中１．０・区分４以上</t>
    <rPh sb="0" eb="2">
      <t>ドウコウ</t>
    </rPh>
    <rPh sb="2" eb="4">
      <t>エンゴ</t>
    </rPh>
    <rPh sb="5" eb="7">
      <t>ニッチュウ</t>
    </rPh>
    <rPh sb="11" eb="13">
      <t>クブン</t>
    </rPh>
    <phoneticPr fontId="2"/>
  </si>
  <si>
    <t>同行援護・日中１．５・区分４以上</t>
    <rPh sb="0" eb="2">
      <t>ドウコウ</t>
    </rPh>
    <rPh sb="2" eb="4">
      <t>エンゴ</t>
    </rPh>
    <rPh sb="5" eb="7">
      <t>ニッチュウ</t>
    </rPh>
    <phoneticPr fontId="2"/>
  </si>
  <si>
    <t>同行援護・日中３．５・区分４以上</t>
    <rPh sb="0" eb="2">
      <t>ドウコウ</t>
    </rPh>
    <rPh sb="2" eb="4">
      <t>エンゴ</t>
    </rPh>
    <rPh sb="5" eb="7">
      <t>ニッチュウ</t>
    </rPh>
    <phoneticPr fontId="2"/>
  </si>
  <si>
    <t>同行援護・日中２．０・区分４以上</t>
    <rPh sb="0" eb="2">
      <t>ドウコウ</t>
    </rPh>
    <rPh sb="2" eb="4">
      <t>エンゴ</t>
    </rPh>
    <rPh sb="5" eb="7">
      <t>ニッチュウ</t>
    </rPh>
    <phoneticPr fontId="2"/>
  </si>
  <si>
    <t>同行援護・日中３．０・区分４以上</t>
    <rPh sb="0" eb="2">
      <t>ドウコウ</t>
    </rPh>
    <rPh sb="2" eb="4">
      <t>エンゴ</t>
    </rPh>
    <rPh sb="5" eb="7">
      <t>ニッチュウ</t>
    </rPh>
    <phoneticPr fontId="2"/>
  </si>
  <si>
    <t>同行援護・日中２．５・区分４以上</t>
    <rPh sb="0" eb="2">
      <t>ドウコウ</t>
    </rPh>
    <rPh sb="2" eb="4">
      <t>エンゴ</t>
    </rPh>
    <rPh sb="5" eb="7">
      <t>ニッチュウ</t>
    </rPh>
    <phoneticPr fontId="2"/>
  </si>
  <si>
    <t>同行援護・日中４．０・区分４以上</t>
    <rPh sb="0" eb="2">
      <t>ドウコウ</t>
    </rPh>
    <rPh sb="2" eb="4">
      <t>エンゴ</t>
    </rPh>
    <rPh sb="5" eb="7">
      <t>ニッチュウ</t>
    </rPh>
    <phoneticPr fontId="2"/>
  </si>
  <si>
    <t>同行援護・日中５．０・区分４以上</t>
    <rPh sb="0" eb="2">
      <t>ドウコウ</t>
    </rPh>
    <rPh sb="2" eb="4">
      <t>エンゴ</t>
    </rPh>
    <rPh sb="5" eb="7">
      <t>ニッチュウ</t>
    </rPh>
    <phoneticPr fontId="2"/>
  </si>
  <si>
    <t>同行援護・日中４．５・区分４以上</t>
    <rPh sb="0" eb="2">
      <t>ドウコウ</t>
    </rPh>
    <rPh sb="2" eb="4">
      <t>エンゴ</t>
    </rPh>
    <rPh sb="5" eb="7">
      <t>ニッチュウ</t>
    </rPh>
    <phoneticPr fontId="2"/>
  </si>
  <si>
    <t>同行援護・日中５．５・区分４以上</t>
    <rPh sb="0" eb="2">
      <t>ドウコウ</t>
    </rPh>
    <rPh sb="2" eb="4">
      <t>エンゴ</t>
    </rPh>
    <rPh sb="5" eb="7">
      <t>ニッチュウ</t>
    </rPh>
    <phoneticPr fontId="2"/>
  </si>
  <si>
    <t>同行援護・日中６．５・区分４以上</t>
    <rPh sb="0" eb="2">
      <t>ドウコウ</t>
    </rPh>
    <rPh sb="2" eb="4">
      <t>エンゴ</t>
    </rPh>
    <rPh sb="5" eb="7">
      <t>ニッチュウ</t>
    </rPh>
    <phoneticPr fontId="2"/>
  </si>
  <si>
    <t>同行援護・日中６．０・区分４以上</t>
    <rPh sb="0" eb="2">
      <t>ドウコウ</t>
    </rPh>
    <rPh sb="2" eb="4">
      <t>エンゴ</t>
    </rPh>
    <rPh sb="5" eb="7">
      <t>ニッチュウ</t>
    </rPh>
    <phoneticPr fontId="2"/>
  </si>
  <si>
    <t>重度訪問介護・日中１．０</t>
    <rPh sb="0" eb="2">
      <t>ジュウド</t>
    </rPh>
    <rPh sb="2" eb="4">
      <t>ホウモン</t>
    </rPh>
    <rPh sb="4" eb="6">
      <t>カイゴ</t>
    </rPh>
    <rPh sb="7" eb="9">
      <t>ニッチュウ</t>
    </rPh>
    <phoneticPr fontId="2"/>
  </si>
  <si>
    <t>重度訪問介護・日中１．５</t>
    <rPh sb="0" eb="2">
      <t>ジュウド</t>
    </rPh>
    <rPh sb="2" eb="4">
      <t>ホウモン</t>
    </rPh>
    <rPh sb="4" eb="6">
      <t>カイゴ</t>
    </rPh>
    <rPh sb="7" eb="9">
      <t>ニッチュウ</t>
    </rPh>
    <phoneticPr fontId="2"/>
  </si>
  <si>
    <t>重度訪問介護・日中２．０</t>
    <rPh sb="0" eb="2">
      <t>ジュウド</t>
    </rPh>
    <rPh sb="2" eb="4">
      <t>ホウモン</t>
    </rPh>
    <rPh sb="4" eb="6">
      <t>カイゴ</t>
    </rPh>
    <rPh sb="7" eb="9">
      <t>ニッチュウ</t>
    </rPh>
    <phoneticPr fontId="2"/>
  </si>
  <si>
    <t>重度訪問介護・日中２．５</t>
    <rPh sb="0" eb="2">
      <t>ジュウド</t>
    </rPh>
    <rPh sb="2" eb="4">
      <t>ホウモン</t>
    </rPh>
    <rPh sb="4" eb="6">
      <t>カイゴ</t>
    </rPh>
    <rPh sb="7" eb="9">
      <t>ニッチュウ</t>
    </rPh>
    <phoneticPr fontId="2"/>
  </si>
  <si>
    <t>重度訪問介護・日中３．０</t>
    <rPh sb="0" eb="2">
      <t>ジュウド</t>
    </rPh>
    <rPh sb="2" eb="4">
      <t>ホウモン</t>
    </rPh>
    <rPh sb="4" eb="6">
      <t>カイゴ</t>
    </rPh>
    <rPh sb="7" eb="9">
      <t>ニッチュウ</t>
    </rPh>
    <phoneticPr fontId="2"/>
  </si>
  <si>
    <t>重度訪問介護・日中３．５</t>
    <rPh sb="0" eb="2">
      <t>ジュウド</t>
    </rPh>
    <rPh sb="2" eb="4">
      <t>ホウモン</t>
    </rPh>
    <rPh sb="4" eb="6">
      <t>カイゴ</t>
    </rPh>
    <rPh sb="7" eb="9">
      <t>ニッチュウ</t>
    </rPh>
    <phoneticPr fontId="2"/>
  </si>
  <si>
    <t>重度訪問介護・日中４．０</t>
    <rPh sb="0" eb="2">
      <t>ジュウド</t>
    </rPh>
    <rPh sb="2" eb="4">
      <t>ホウモン</t>
    </rPh>
    <rPh sb="4" eb="6">
      <t>カイゴ</t>
    </rPh>
    <rPh sb="7" eb="9">
      <t>ニッチュウ</t>
    </rPh>
    <phoneticPr fontId="2"/>
  </si>
  <si>
    <t>重度訪問介護・日中１．０・区分6該当</t>
    <rPh sb="0" eb="2">
      <t>ジュウド</t>
    </rPh>
    <rPh sb="2" eb="4">
      <t>ホウモン</t>
    </rPh>
    <rPh sb="4" eb="6">
      <t>カイゴ</t>
    </rPh>
    <rPh sb="7" eb="9">
      <t>ニッチュウ</t>
    </rPh>
    <rPh sb="13" eb="15">
      <t>クブン</t>
    </rPh>
    <rPh sb="16" eb="18">
      <t>ガイトウ</t>
    </rPh>
    <phoneticPr fontId="2"/>
  </si>
  <si>
    <t>重度訪問介護・日中１．５・区分6該当</t>
    <rPh sb="0" eb="2">
      <t>ジュウド</t>
    </rPh>
    <rPh sb="2" eb="4">
      <t>ホウモン</t>
    </rPh>
    <rPh sb="4" eb="6">
      <t>カイゴ</t>
    </rPh>
    <rPh sb="7" eb="9">
      <t>ニッチュウ</t>
    </rPh>
    <phoneticPr fontId="2"/>
  </si>
  <si>
    <t>重度訪問介護・日中２．５・区分6該当</t>
    <rPh sb="0" eb="2">
      <t>ジュウド</t>
    </rPh>
    <rPh sb="2" eb="4">
      <t>ホウモン</t>
    </rPh>
    <rPh sb="4" eb="6">
      <t>カイゴ</t>
    </rPh>
    <rPh sb="7" eb="9">
      <t>ニッチュウ</t>
    </rPh>
    <phoneticPr fontId="2"/>
  </si>
  <si>
    <t>重度訪問介護・日中３．５・区分6該当</t>
    <rPh sb="0" eb="2">
      <t>ジュウド</t>
    </rPh>
    <rPh sb="2" eb="4">
      <t>ホウモン</t>
    </rPh>
    <rPh sb="4" eb="6">
      <t>カイゴ</t>
    </rPh>
    <rPh sb="7" eb="9">
      <t>ニッチュウ</t>
    </rPh>
    <phoneticPr fontId="2"/>
  </si>
  <si>
    <t>重度訪問介護・日中２．０・区分6該当</t>
    <rPh sb="0" eb="2">
      <t>ジュウド</t>
    </rPh>
    <rPh sb="2" eb="4">
      <t>ホウモン</t>
    </rPh>
    <rPh sb="4" eb="6">
      <t>カイゴ</t>
    </rPh>
    <rPh sb="7" eb="9">
      <t>ニッチュウ</t>
    </rPh>
    <phoneticPr fontId="2"/>
  </si>
  <si>
    <t>重度訪問介護・日中４．０・区分6該当</t>
    <rPh sb="0" eb="2">
      <t>ジュウド</t>
    </rPh>
    <rPh sb="2" eb="4">
      <t>ホウモン</t>
    </rPh>
    <rPh sb="4" eb="6">
      <t>カイゴ</t>
    </rPh>
    <rPh sb="7" eb="9">
      <t>ニッチュウ</t>
    </rPh>
    <phoneticPr fontId="2"/>
  </si>
  <si>
    <t>重度訪問介護・日中３．０・区分6該当</t>
    <rPh sb="0" eb="2">
      <t>ジュウド</t>
    </rPh>
    <rPh sb="2" eb="4">
      <t>ホウモン</t>
    </rPh>
    <rPh sb="4" eb="6">
      <t>カイゴ</t>
    </rPh>
    <rPh sb="7" eb="9">
      <t>ニッチュウ</t>
    </rPh>
    <phoneticPr fontId="2"/>
  </si>
  <si>
    <t>重度訪問介護・日中１．０・著しく重度</t>
    <rPh sb="0" eb="2">
      <t>ジュウド</t>
    </rPh>
    <rPh sb="2" eb="4">
      <t>ホウモン</t>
    </rPh>
    <rPh sb="4" eb="6">
      <t>カイゴ</t>
    </rPh>
    <rPh sb="7" eb="9">
      <t>ニッチュウ</t>
    </rPh>
    <rPh sb="13" eb="14">
      <t>イチジル</t>
    </rPh>
    <rPh sb="16" eb="18">
      <t>ジュウド</t>
    </rPh>
    <phoneticPr fontId="2"/>
  </si>
  <si>
    <t>重度訪問介護・日中１．５・著しく重度</t>
    <rPh sb="0" eb="2">
      <t>ジュウド</t>
    </rPh>
    <rPh sb="2" eb="4">
      <t>ホウモン</t>
    </rPh>
    <rPh sb="4" eb="6">
      <t>カイゴ</t>
    </rPh>
    <rPh sb="7" eb="9">
      <t>ニッチュウ</t>
    </rPh>
    <phoneticPr fontId="2"/>
  </si>
  <si>
    <t>重度訪問介護・日中２．５・著しく重度</t>
    <rPh sb="0" eb="2">
      <t>ジュウド</t>
    </rPh>
    <rPh sb="2" eb="4">
      <t>ホウモン</t>
    </rPh>
    <rPh sb="4" eb="6">
      <t>カイゴ</t>
    </rPh>
    <rPh sb="7" eb="9">
      <t>ニッチュウ</t>
    </rPh>
    <phoneticPr fontId="2"/>
  </si>
  <si>
    <t>重度訪問介護・日中３．５・著しく重度</t>
    <rPh sb="0" eb="2">
      <t>ジュウド</t>
    </rPh>
    <rPh sb="2" eb="4">
      <t>ホウモン</t>
    </rPh>
    <rPh sb="4" eb="6">
      <t>カイゴ</t>
    </rPh>
    <rPh sb="7" eb="9">
      <t>ニッチュウ</t>
    </rPh>
    <phoneticPr fontId="2"/>
  </si>
  <si>
    <t>重度訪問介護・日中２．０・著しく重度</t>
    <rPh sb="0" eb="2">
      <t>ジュウド</t>
    </rPh>
    <rPh sb="2" eb="4">
      <t>ホウモン</t>
    </rPh>
    <rPh sb="4" eb="6">
      <t>カイゴ</t>
    </rPh>
    <rPh sb="7" eb="9">
      <t>ニッチュウ</t>
    </rPh>
    <phoneticPr fontId="2"/>
  </si>
  <si>
    <t>重度訪問介護・日中３．０・著しく重度</t>
    <rPh sb="0" eb="2">
      <t>ジュウド</t>
    </rPh>
    <rPh sb="2" eb="4">
      <t>ホウモン</t>
    </rPh>
    <rPh sb="4" eb="6">
      <t>カイゴ</t>
    </rPh>
    <rPh sb="7" eb="9">
      <t>ニッチュウ</t>
    </rPh>
    <phoneticPr fontId="2"/>
  </si>
  <si>
    <t>重度訪問介護・日中４．０・著しく重度</t>
    <rPh sb="0" eb="2">
      <t>ジュウド</t>
    </rPh>
    <rPh sb="2" eb="4">
      <t>ホウモン</t>
    </rPh>
    <rPh sb="4" eb="6">
      <t>カイゴ</t>
    </rPh>
    <rPh sb="7" eb="9">
      <t>ニッチュウ</t>
    </rPh>
    <phoneticPr fontId="2"/>
  </si>
  <si>
    <t>行動援護</t>
    <rPh sb="0" eb="2">
      <t>コウドウ</t>
    </rPh>
    <rPh sb="2" eb="4">
      <t>エンゴ</t>
    </rPh>
    <phoneticPr fontId="2"/>
  </si>
  <si>
    <t>行動援護・日中０．５</t>
    <rPh sb="0" eb="2">
      <t>コウドウ</t>
    </rPh>
    <rPh sb="2" eb="4">
      <t>エンゴ</t>
    </rPh>
    <rPh sb="5" eb="7">
      <t>ニッチュウ</t>
    </rPh>
    <phoneticPr fontId="2"/>
  </si>
  <si>
    <t>行動援護・日中１．０</t>
    <rPh sb="2" eb="4">
      <t>エンゴ</t>
    </rPh>
    <rPh sb="5" eb="7">
      <t>ニッチュウ</t>
    </rPh>
    <phoneticPr fontId="2"/>
  </si>
  <si>
    <t>行動援護・日中１．５</t>
    <rPh sb="2" eb="4">
      <t>エンゴ</t>
    </rPh>
    <rPh sb="5" eb="7">
      <t>ニッチュウ</t>
    </rPh>
    <phoneticPr fontId="2"/>
  </si>
  <si>
    <t>行動援護・日中２．０</t>
    <rPh sb="2" eb="4">
      <t>エンゴ</t>
    </rPh>
    <rPh sb="5" eb="7">
      <t>ニッチュウ</t>
    </rPh>
    <phoneticPr fontId="2"/>
  </si>
  <si>
    <t>行動援護・日中２．５</t>
    <rPh sb="2" eb="4">
      <t>エンゴ</t>
    </rPh>
    <rPh sb="5" eb="7">
      <t>ニッチュウ</t>
    </rPh>
    <phoneticPr fontId="2"/>
  </si>
  <si>
    <t>行動援護・日中３．０</t>
    <rPh sb="2" eb="4">
      <t>エンゴ</t>
    </rPh>
    <rPh sb="5" eb="7">
      <t>ニッチュウ</t>
    </rPh>
    <phoneticPr fontId="2"/>
  </si>
  <si>
    <t>行動援護・日中３．５</t>
    <rPh sb="2" eb="4">
      <t>エンゴ</t>
    </rPh>
    <rPh sb="5" eb="7">
      <t>ニッチュウ</t>
    </rPh>
    <phoneticPr fontId="2"/>
  </si>
  <si>
    <t>行動援護・日中４．０</t>
    <rPh sb="2" eb="4">
      <t>エンゴ</t>
    </rPh>
    <rPh sb="5" eb="7">
      <t>ニッチュウ</t>
    </rPh>
    <phoneticPr fontId="2"/>
  </si>
  <si>
    <t>基本単位</t>
    <rPh sb="0" eb="2">
      <t>キホン</t>
    </rPh>
    <rPh sb="2" eb="4">
      <t>タンイ</t>
    </rPh>
    <phoneticPr fontId="2"/>
  </si>
  <si>
    <t>加算後単位</t>
    <rPh sb="0" eb="2">
      <t>カサン</t>
    </rPh>
    <rPh sb="2" eb="3">
      <t>ゴ</t>
    </rPh>
    <rPh sb="3" eb="5">
      <t>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</si>
</sst>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#,##0_ 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18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38" fontId="4" fillId="0" borderId="0" xfId="1" applyFont="1">
      <alignment vertical="center"/>
    </xf>
    <xf numFmtId="0" fontId="4" fillId="0" borderId="14" xfId="0" applyFont="1" applyBorder="1">
      <alignment vertical="center"/>
    </xf>
    <xf numFmtId="38" fontId="4" fillId="0" borderId="15" xfId="1" applyFont="1" applyBorder="1">
      <alignment vertical="center"/>
    </xf>
    <xf numFmtId="0" fontId="4" fillId="0" borderId="10" xfId="0" applyFont="1" applyBorder="1">
      <alignment vertical="center"/>
    </xf>
    <xf numFmtId="38" fontId="4" fillId="0" borderId="16" xfId="1" applyFont="1" applyBorder="1">
      <alignment vertical="center"/>
    </xf>
    <xf numFmtId="0" fontId="4" fillId="0" borderId="17" xfId="0" applyFont="1" applyBorder="1">
      <alignment vertical="center"/>
    </xf>
    <xf numFmtId="38" fontId="4" fillId="0" borderId="18" xfId="1" applyFont="1" applyBorder="1">
      <alignment vertical="center"/>
    </xf>
    <xf numFmtId="38" fontId="4" fillId="0" borderId="19" xfId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 wrapText="1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38" fontId="4" fillId="0" borderId="26" xfId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38" fontId="4" fillId="0" borderId="19" xfId="1" applyFont="1" applyFill="1" applyBorder="1">
      <alignment vertical="center"/>
    </xf>
    <xf numFmtId="38" fontId="4" fillId="0" borderId="16" xfId="1" applyFont="1" applyFill="1" applyBorder="1">
      <alignment vertical="center"/>
    </xf>
    <xf numFmtId="38" fontId="4" fillId="0" borderId="18" xfId="1" applyFont="1" applyFill="1" applyBorder="1">
      <alignment vertical="center"/>
    </xf>
    <xf numFmtId="38" fontId="4" fillId="0" borderId="15" xfId="1" applyFont="1" applyFill="1" applyBorder="1">
      <alignment vertical="center"/>
    </xf>
    <xf numFmtId="1" fontId="4" fillId="0" borderId="0" xfId="0" applyNumberFormat="1" applyFont="1">
      <alignment vertical="center"/>
    </xf>
    <xf numFmtId="38" fontId="4" fillId="0" borderId="26" xfId="1" applyFont="1" applyFill="1" applyBorder="1">
      <alignment vertical="center"/>
    </xf>
    <xf numFmtId="38" fontId="4" fillId="0" borderId="9" xfId="1" applyFont="1" applyFill="1" applyBorder="1">
      <alignment vertical="center"/>
    </xf>
    <xf numFmtId="1" fontId="4" fillId="0" borderId="9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0" fontId="8" fillId="0" borderId="1" xfId="0" applyNumberFormat="1" applyFont="1" applyBorder="1" applyAlignment="1">
      <alignment vertical="center"/>
    </xf>
    <xf numFmtId="180" fontId="8" fillId="0" borderId="2" xfId="0" applyNumberFormat="1" applyFont="1" applyBorder="1" applyAlignment="1">
      <alignment vertical="center"/>
    </xf>
    <xf numFmtId="180" fontId="8" fillId="0" borderId="3" xfId="0" applyNumberFormat="1" applyFont="1" applyBorder="1" applyAlignment="1">
      <alignment vertical="center"/>
    </xf>
    <xf numFmtId="180" fontId="8" fillId="0" borderId="6" xfId="0" applyNumberFormat="1" applyFont="1" applyBorder="1" applyAlignment="1">
      <alignment vertical="center"/>
    </xf>
    <xf numFmtId="180" fontId="8" fillId="0" borderId="7" xfId="0" applyNumberFormat="1" applyFont="1" applyBorder="1" applyAlignment="1">
      <alignment vertical="center"/>
    </xf>
    <xf numFmtId="180" fontId="8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180" fontId="4" fillId="0" borderId="2" xfId="0" applyNumberFormat="1" applyFont="1" applyBorder="1" applyAlignment="1">
      <alignment horizontal="center" vertical="center"/>
    </xf>
    <xf numFmtId="180" fontId="4" fillId="0" borderId="3" xfId="0" applyNumberFormat="1" applyFont="1" applyBorder="1" applyAlignment="1">
      <alignment horizontal="center" vertical="center"/>
    </xf>
    <xf numFmtId="180" fontId="4" fillId="0" borderId="6" xfId="0" applyNumberFormat="1" applyFont="1" applyBorder="1" applyAlignment="1">
      <alignment horizontal="center" vertical="center"/>
    </xf>
    <xf numFmtId="180" fontId="4" fillId="0" borderId="7" xfId="0" applyNumberFormat="1" applyFont="1" applyBorder="1" applyAlignment="1">
      <alignment horizontal="center" vertical="center"/>
    </xf>
    <xf numFmtId="180" fontId="4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0" fontId="8" fillId="0" borderId="9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80" fontId="4" fillId="0" borderId="9" xfId="0" applyNumberFormat="1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180" fontId="4" fillId="0" borderId="38" xfId="0" applyNumberFormat="1" applyFont="1" applyBorder="1" applyAlignment="1">
      <alignment vertical="center"/>
    </xf>
    <xf numFmtId="180" fontId="4" fillId="0" borderId="39" xfId="0" applyNumberFormat="1" applyFont="1" applyBorder="1" applyAlignment="1">
      <alignment vertical="center"/>
    </xf>
    <xf numFmtId="180" fontId="4" fillId="0" borderId="1" xfId="0" applyNumberFormat="1" applyFont="1" applyBorder="1">
      <alignment vertical="center"/>
    </xf>
    <xf numFmtId="180" fontId="4" fillId="0" borderId="2" xfId="0" applyNumberFormat="1" applyFont="1" applyBorder="1">
      <alignment vertical="center"/>
    </xf>
    <xf numFmtId="180" fontId="4" fillId="0" borderId="6" xfId="0" applyNumberFormat="1" applyFont="1" applyBorder="1">
      <alignment vertical="center"/>
    </xf>
    <xf numFmtId="180" fontId="4" fillId="0" borderId="7" xfId="0" applyNumberFormat="1" applyFont="1" applyBorder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4" fillId="0" borderId="43" xfId="0" applyFont="1" applyBorder="1" applyAlignment="1">
      <alignment vertical="center"/>
    </xf>
    <xf numFmtId="180" fontId="4" fillId="0" borderId="36" xfId="0" applyNumberFormat="1" applyFont="1" applyBorder="1" applyAlignment="1">
      <alignment vertical="center"/>
    </xf>
    <xf numFmtId="180" fontId="0" fillId="0" borderId="36" xfId="0" applyNumberFormat="1" applyBorder="1" applyAlignment="1">
      <alignment vertical="center"/>
    </xf>
    <xf numFmtId="180" fontId="0" fillId="0" borderId="37" xfId="0" applyNumberFormat="1" applyBorder="1" applyAlignment="1">
      <alignment vertical="center"/>
    </xf>
    <xf numFmtId="180" fontId="0" fillId="0" borderId="7" xfId="0" applyNumberFormat="1" applyBorder="1" applyAlignment="1">
      <alignment vertical="center"/>
    </xf>
    <xf numFmtId="180" fontId="0" fillId="0" borderId="8" xfId="0" applyNumberForma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41" xfId="0" applyFont="1" applyBorder="1">
      <alignment vertical="center"/>
    </xf>
    <xf numFmtId="0" fontId="7" fillId="0" borderId="42" xfId="0" applyFont="1" applyBorder="1">
      <alignment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0" fontId="8" fillId="0" borderId="36" xfId="0" applyNumberFormat="1" applyFont="1" applyBorder="1" applyAlignment="1">
      <alignment vertical="center"/>
    </xf>
    <xf numFmtId="180" fontId="7" fillId="0" borderId="36" xfId="0" applyNumberFormat="1" applyFont="1" applyBorder="1">
      <alignment vertical="center"/>
    </xf>
    <xf numFmtId="180" fontId="7" fillId="0" borderId="37" xfId="0" applyNumberFormat="1" applyFont="1" applyBorder="1">
      <alignment vertical="center"/>
    </xf>
    <xf numFmtId="180" fontId="7" fillId="0" borderId="7" xfId="0" applyNumberFormat="1" applyFont="1" applyBorder="1">
      <alignment vertical="center"/>
    </xf>
    <xf numFmtId="180" fontId="7" fillId="0" borderId="8" xfId="0" applyNumberFormat="1" applyFont="1" applyBorder="1">
      <alignment vertical="center"/>
    </xf>
    <xf numFmtId="0" fontId="8" fillId="0" borderId="35" xfId="0" applyFont="1" applyBorder="1" applyAlignment="1">
      <alignment vertical="center"/>
    </xf>
    <xf numFmtId="0" fontId="7" fillId="0" borderId="36" xfId="0" applyFont="1" applyBorder="1">
      <alignment vertical="center"/>
    </xf>
    <xf numFmtId="0" fontId="7" fillId="0" borderId="37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top" textRotation="255"/>
    </xf>
    <xf numFmtId="0" fontId="4" fillId="0" borderId="28" xfId="0" applyFont="1" applyBorder="1" applyAlignment="1">
      <alignment horizontal="center" vertical="top" textRotation="255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32</xdr:row>
      <xdr:rowOff>104775</xdr:rowOff>
    </xdr:from>
    <xdr:to>
      <xdr:col>23</xdr:col>
      <xdr:colOff>85725</xdr:colOff>
      <xdr:row>37</xdr:row>
      <xdr:rowOff>142875</xdr:rowOff>
    </xdr:to>
    <xdr:sp macro="" textlink="">
      <xdr:nvSpPr>
        <xdr:cNvPr id="2" name="角丸四角形吹き出し 1"/>
        <xdr:cNvSpPr/>
      </xdr:nvSpPr>
      <xdr:spPr>
        <a:xfrm>
          <a:off x="685800" y="5067300"/>
          <a:ext cx="2028825" cy="800100"/>
        </a:xfrm>
        <a:prstGeom prst="wedgeRoundRectCallout">
          <a:avLst>
            <a:gd name="adj1" fmla="val -38952"/>
            <a:gd name="adj2" fmla="val -10086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右のコード表のコードを入力すると内容と算定単位額が自動で入ります。</a:t>
          </a:r>
        </a:p>
      </xdr:txBody>
    </xdr:sp>
    <xdr:clientData/>
  </xdr:twoCellAnchor>
  <xdr:twoCellAnchor>
    <xdr:from>
      <xdr:col>35</xdr:col>
      <xdr:colOff>66675</xdr:colOff>
      <xdr:row>32</xdr:row>
      <xdr:rowOff>9525</xdr:rowOff>
    </xdr:from>
    <xdr:to>
      <xdr:col>56</xdr:col>
      <xdr:colOff>95250</xdr:colOff>
      <xdr:row>35</xdr:row>
      <xdr:rowOff>57150</xdr:rowOff>
    </xdr:to>
    <xdr:sp macro="" textlink="">
      <xdr:nvSpPr>
        <xdr:cNvPr id="3" name="角丸四角形吹き出し 2"/>
        <xdr:cNvSpPr/>
      </xdr:nvSpPr>
      <xdr:spPr>
        <a:xfrm>
          <a:off x="4067175" y="4972050"/>
          <a:ext cx="2428875" cy="504825"/>
        </a:xfrm>
        <a:prstGeom prst="wedgeRoundRectCallout">
          <a:avLst>
            <a:gd name="adj1" fmla="val -18560"/>
            <a:gd name="adj2" fmla="val -11030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それぞれの利用回数を記入します。</a:t>
          </a:r>
        </a:p>
      </xdr:txBody>
    </xdr:sp>
    <xdr:clientData/>
  </xdr:twoCellAnchor>
  <xdr:twoCellAnchor>
    <xdr:from>
      <xdr:col>4</xdr:col>
      <xdr:colOff>28575</xdr:colOff>
      <xdr:row>23</xdr:row>
      <xdr:rowOff>114300</xdr:rowOff>
    </xdr:from>
    <xdr:to>
      <xdr:col>9</xdr:col>
      <xdr:colOff>57150</xdr:colOff>
      <xdr:row>30</xdr:row>
      <xdr:rowOff>19050</xdr:rowOff>
    </xdr:to>
    <xdr:sp macro="" textlink="">
      <xdr:nvSpPr>
        <xdr:cNvPr id="4" name="円/楕円 3"/>
        <xdr:cNvSpPr/>
      </xdr:nvSpPr>
      <xdr:spPr>
        <a:xfrm>
          <a:off x="485775" y="3705225"/>
          <a:ext cx="600075" cy="97155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39</xdr:col>
      <xdr:colOff>66675</xdr:colOff>
      <xdr:row>23</xdr:row>
      <xdr:rowOff>104775</xdr:rowOff>
    </xdr:from>
    <xdr:to>
      <xdr:col>44</xdr:col>
      <xdr:colOff>95250</xdr:colOff>
      <xdr:row>30</xdr:row>
      <xdr:rowOff>9525</xdr:rowOff>
    </xdr:to>
    <xdr:sp macro="" textlink="">
      <xdr:nvSpPr>
        <xdr:cNvPr id="5" name="円/楕円 4"/>
        <xdr:cNvSpPr/>
      </xdr:nvSpPr>
      <xdr:spPr>
        <a:xfrm>
          <a:off x="4524375" y="3695700"/>
          <a:ext cx="600075" cy="97155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43</xdr:col>
      <xdr:colOff>47625</xdr:colOff>
      <xdr:row>48</xdr:row>
      <xdr:rowOff>133350</xdr:rowOff>
    </xdr:from>
    <xdr:to>
      <xdr:col>55</xdr:col>
      <xdr:colOff>47626</xdr:colOff>
      <xdr:row>51</xdr:row>
      <xdr:rowOff>28575</xdr:rowOff>
    </xdr:to>
    <xdr:sp macro="" textlink="">
      <xdr:nvSpPr>
        <xdr:cNvPr id="6" name="円/楕円 5"/>
        <xdr:cNvSpPr/>
      </xdr:nvSpPr>
      <xdr:spPr>
        <a:xfrm>
          <a:off x="4962525" y="7534275"/>
          <a:ext cx="1371601" cy="352425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47625</xdr:colOff>
      <xdr:row>60</xdr:row>
      <xdr:rowOff>104775</xdr:rowOff>
    </xdr:from>
    <xdr:to>
      <xdr:col>45</xdr:col>
      <xdr:colOff>57150</xdr:colOff>
      <xdr:row>65</xdr:row>
      <xdr:rowOff>114300</xdr:rowOff>
    </xdr:to>
    <xdr:sp macro="" textlink="">
      <xdr:nvSpPr>
        <xdr:cNvPr id="7" name="角丸四角形吹き出し 6"/>
        <xdr:cNvSpPr/>
      </xdr:nvSpPr>
      <xdr:spPr>
        <a:xfrm>
          <a:off x="1990725" y="9334500"/>
          <a:ext cx="3209925" cy="771525"/>
        </a:xfrm>
        <a:prstGeom prst="wedgeRoundRectCallout">
          <a:avLst>
            <a:gd name="adj1" fmla="val 41606"/>
            <a:gd name="adj2" fmla="val -25395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上限管理をしている場合は上限管理後の金額を、していない場合は利用者負担額②の金額を記入してください。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BT70"/>
  <sheetViews>
    <sheetView tabSelected="1" zoomScaleNormal="100" workbookViewId="0">
      <selection activeCell="F25" sqref="F25:I26"/>
    </sheetView>
  </sheetViews>
  <sheetFormatPr defaultRowHeight="13.5" outlineLevelCol="1"/>
  <cols>
    <col min="1" max="63" width="1.5" style="1" customWidth="1"/>
    <col min="64" max="64" width="9" style="1"/>
    <col min="65" max="65" width="2.875" style="1" bestFit="1" customWidth="1"/>
    <col min="66" max="66" width="5.5" style="1" bestFit="1" customWidth="1"/>
    <col min="67" max="67" width="32.75" style="1" bestFit="1" customWidth="1"/>
    <col min="68" max="68" width="11.125" style="21" bestFit="1" customWidth="1"/>
    <col min="69" max="69" width="9" style="1"/>
    <col min="70" max="71" width="9" style="1" hidden="1" customWidth="1" outlineLevel="1"/>
    <col min="72" max="72" width="9" style="1" collapsed="1"/>
    <col min="73" max="16384" width="9" style="1"/>
  </cols>
  <sheetData>
    <row r="1" spans="2:72" ht="14.25" thickBot="1">
      <c r="B1" s="1" t="s">
        <v>4</v>
      </c>
    </row>
    <row r="2" spans="2:72" ht="12" customHeight="1" thickBo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4"/>
      <c r="BM2" s="171" t="s">
        <v>33</v>
      </c>
      <c r="BN2" s="172"/>
      <c r="BO2" s="29" t="s">
        <v>62</v>
      </c>
      <c r="BP2" s="30" t="s">
        <v>34</v>
      </c>
    </row>
    <row r="3" spans="2:72" ht="12" customHeight="1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7"/>
      <c r="BM3" s="169" t="s">
        <v>35</v>
      </c>
      <c r="BN3" s="10">
        <v>1000</v>
      </c>
      <c r="BO3" s="17" t="s">
        <v>36</v>
      </c>
      <c r="BP3" s="37">
        <v>1910</v>
      </c>
    </row>
    <row r="4" spans="2:72" ht="14.25" customHeight="1">
      <c r="B4" s="5"/>
      <c r="C4" s="95" t="s">
        <v>5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7"/>
      <c r="BM4" s="170"/>
      <c r="BN4" s="31">
        <v>1001</v>
      </c>
      <c r="BO4" s="18" t="s">
        <v>37</v>
      </c>
      <c r="BP4" s="38">
        <v>3020</v>
      </c>
    </row>
    <row r="5" spans="2:72" ht="14.25" customHeight="1">
      <c r="B5" s="5"/>
      <c r="C5" s="95" t="s">
        <v>27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7"/>
      <c r="BM5" s="170"/>
      <c r="BN5" s="31">
        <v>1002</v>
      </c>
      <c r="BO5" s="18" t="s">
        <v>38</v>
      </c>
      <c r="BP5" s="38">
        <v>4360</v>
      </c>
    </row>
    <row r="6" spans="2:72" ht="12" customHeight="1">
      <c r="B6" s="5"/>
      <c r="C6" s="6" ph="1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7"/>
      <c r="BM6" s="170"/>
      <c r="BN6" s="31">
        <v>1003</v>
      </c>
      <c r="BO6" s="18" t="s">
        <v>39</v>
      </c>
      <c r="BP6" s="38">
        <v>5010</v>
      </c>
    </row>
    <row r="7" spans="2:72" ht="12" customHeight="1">
      <c r="B7" s="5"/>
      <c r="C7" s="6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7"/>
      <c r="BM7" s="170"/>
      <c r="BN7" s="31">
        <v>1004</v>
      </c>
      <c r="BO7" s="18" t="s">
        <v>40</v>
      </c>
      <c r="BP7" s="38">
        <v>5660</v>
      </c>
    </row>
    <row r="8" spans="2:72" ht="12" customHeight="1">
      <c r="B8" s="5"/>
      <c r="C8" s="6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75" t="s">
        <v>26</v>
      </c>
      <c r="AJ8" s="75"/>
      <c r="AK8" s="75"/>
      <c r="AL8" s="75"/>
      <c r="AM8" s="75"/>
      <c r="AN8" s="173"/>
      <c r="AO8" s="165"/>
      <c r="AP8" s="165"/>
      <c r="AQ8" s="165"/>
      <c r="AR8" s="165"/>
      <c r="AS8" s="166"/>
      <c r="AT8" s="75" t="s">
        <v>0</v>
      </c>
      <c r="AU8" s="75"/>
      <c r="AV8" s="75"/>
      <c r="AW8" s="75"/>
      <c r="AX8" s="75"/>
      <c r="AY8" s="173"/>
      <c r="AZ8" s="165"/>
      <c r="BA8" s="165"/>
      <c r="BB8" s="165"/>
      <c r="BC8" s="165"/>
      <c r="BD8" s="166"/>
      <c r="BE8" s="75" t="s">
        <v>6</v>
      </c>
      <c r="BF8" s="75"/>
      <c r="BG8" s="75"/>
      <c r="BH8" s="75"/>
      <c r="BI8" s="75"/>
      <c r="BJ8" s="7"/>
      <c r="BM8" s="170"/>
      <c r="BN8" s="31">
        <v>1005</v>
      </c>
      <c r="BO8" s="18" t="s">
        <v>41</v>
      </c>
      <c r="BP8" s="38">
        <v>6320</v>
      </c>
    </row>
    <row r="9" spans="2:72" ht="12" customHeight="1">
      <c r="B9" s="5"/>
      <c r="C9" s="6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75"/>
      <c r="AJ9" s="75"/>
      <c r="AK9" s="75"/>
      <c r="AL9" s="75"/>
      <c r="AM9" s="75"/>
      <c r="AN9" s="173"/>
      <c r="AO9" s="165"/>
      <c r="AP9" s="165"/>
      <c r="AQ9" s="165"/>
      <c r="AR9" s="165"/>
      <c r="AS9" s="166"/>
      <c r="AT9" s="75"/>
      <c r="AU9" s="75"/>
      <c r="AV9" s="75"/>
      <c r="AW9" s="75"/>
      <c r="AX9" s="75"/>
      <c r="AY9" s="173"/>
      <c r="AZ9" s="165"/>
      <c r="BA9" s="165"/>
      <c r="BB9" s="165"/>
      <c r="BC9" s="165"/>
      <c r="BD9" s="166"/>
      <c r="BE9" s="75"/>
      <c r="BF9" s="75"/>
      <c r="BG9" s="75"/>
      <c r="BH9" s="75"/>
      <c r="BI9" s="75"/>
      <c r="BJ9" s="7"/>
      <c r="BM9" s="170"/>
      <c r="BN9" s="31">
        <v>1006</v>
      </c>
      <c r="BO9" s="18" t="s">
        <v>42</v>
      </c>
      <c r="BP9" s="38">
        <v>6970</v>
      </c>
    </row>
    <row r="10" spans="2:72" ht="12" customHeight="1">
      <c r="B10" s="5"/>
      <c r="C10" s="6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7"/>
      <c r="BM10" s="170"/>
      <c r="BN10" s="31">
        <v>1007</v>
      </c>
      <c r="BO10" s="18" t="s">
        <v>43</v>
      </c>
      <c r="BP10" s="38">
        <v>7630</v>
      </c>
    </row>
    <row r="11" spans="2:72" ht="12" customHeight="1">
      <c r="B11" s="5"/>
      <c r="C11" s="82" t="s">
        <v>22</v>
      </c>
      <c r="D11" s="83"/>
      <c r="E11" s="83"/>
      <c r="F11" s="83"/>
      <c r="G11" s="83"/>
      <c r="H11" s="83"/>
      <c r="I11" s="83"/>
      <c r="J11" s="83"/>
      <c r="K11" s="83"/>
      <c r="L11" s="83"/>
      <c r="M11" s="84"/>
      <c r="N11" s="91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3"/>
      <c r="AH11" s="16"/>
      <c r="AI11" s="58" t="s">
        <v>7</v>
      </c>
      <c r="AJ11" s="58"/>
      <c r="AK11" s="58"/>
      <c r="AL11" s="58"/>
      <c r="AM11" s="58"/>
      <c r="AN11" s="58"/>
      <c r="AO11" s="58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7"/>
      <c r="BM11" s="170"/>
      <c r="BN11" s="31">
        <v>1008</v>
      </c>
      <c r="BO11" s="18" t="s">
        <v>44</v>
      </c>
      <c r="BP11" s="38">
        <v>8290</v>
      </c>
    </row>
    <row r="12" spans="2:72" ht="12" customHeight="1">
      <c r="B12" s="5"/>
      <c r="C12" s="85"/>
      <c r="D12" s="86"/>
      <c r="E12" s="86"/>
      <c r="F12" s="86"/>
      <c r="G12" s="86"/>
      <c r="H12" s="86"/>
      <c r="I12" s="86"/>
      <c r="J12" s="86"/>
      <c r="K12" s="86"/>
      <c r="L12" s="86"/>
      <c r="M12" s="87"/>
      <c r="N12" s="94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6"/>
      <c r="AH12" s="6"/>
      <c r="AI12" s="58"/>
      <c r="AJ12" s="58"/>
      <c r="AK12" s="58"/>
      <c r="AL12" s="58"/>
      <c r="AM12" s="58"/>
      <c r="AN12" s="58"/>
      <c r="AO12" s="58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7"/>
      <c r="BM12" s="170"/>
      <c r="BN12" s="31">
        <v>1009</v>
      </c>
      <c r="BO12" s="18" t="s">
        <v>45</v>
      </c>
      <c r="BP12" s="38">
        <v>8950</v>
      </c>
    </row>
    <row r="13" spans="2:72" ht="12" customHeight="1">
      <c r="B13" s="5"/>
      <c r="C13" s="88"/>
      <c r="D13" s="89"/>
      <c r="E13" s="89"/>
      <c r="F13" s="89"/>
      <c r="G13" s="89"/>
      <c r="H13" s="89"/>
      <c r="I13" s="89"/>
      <c r="J13" s="89"/>
      <c r="K13" s="89"/>
      <c r="L13" s="89"/>
      <c r="M13" s="90"/>
      <c r="N13" s="97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9"/>
      <c r="AH13" s="6"/>
      <c r="AI13" s="58"/>
      <c r="AJ13" s="58"/>
      <c r="AK13" s="58"/>
      <c r="AL13" s="58"/>
      <c r="AM13" s="58"/>
      <c r="AN13" s="58"/>
      <c r="AO13" s="58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7"/>
      <c r="BM13" s="170"/>
      <c r="BN13" s="31">
        <v>1010</v>
      </c>
      <c r="BO13" s="18" t="s">
        <v>46</v>
      </c>
      <c r="BP13" s="38">
        <v>9610</v>
      </c>
    </row>
    <row r="14" spans="2:72" ht="12" customHeight="1">
      <c r="B14" s="5"/>
      <c r="C14" s="82" t="s">
        <v>28</v>
      </c>
      <c r="D14" s="83"/>
      <c r="E14" s="83"/>
      <c r="F14" s="83"/>
      <c r="G14" s="83"/>
      <c r="H14" s="83"/>
      <c r="I14" s="83"/>
      <c r="J14" s="83"/>
      <c r="K14" s="83"/>
      <c r="L14" s="83"/>
      <c r="M14" s="84"/>
      <c r="N14" s="49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1"/>
      <c r="AH14" s="6"/>
      <c r="AI14" s="58"/>
      <c r="AJ14" s="58"/>
      <c r="AK14" s="58"/>
      <c r="AL14" s="58"/>
      <c r="AM14" s="58"/>
      <c r="AN14" s="58"/>
      <c r="AO14" s="58"/>
      <c r="AP14" s="167"/>
      <c r="AQ14" s="167"/>
      <c r="AR14" s="167"/>
      <c r="AS14" s="167"/>
      <c r="AT14" s="167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  <c r="BI14" s="167"/>
      <c r="BJ14" s="7"/>
      <c r="BM14" s="170"/>
      <c r="BN14" s="31">
        <v>1011</v>
      </c>
      <c r="BO14" s="18" t="s">
        <v>47</v>
      </c>
      <c r="BP14" s="38">
        <v>10270</v>
      </c>
    </row>
    <row r="15" spans="2:72" ht="12" customHeight="1" thickBot="1">
      <c r="B15" s="5"/>
      <c r="C15" s="85"/>
      <c r="D15" s="86"/>
      <c r="E15" s="86"/>
      <c r="F15" s="86"/>
      <c r="G15" s="86"/>
      <c r="H15" s="86"/>
      <c r="I15" s="86"/>
      <c r="J15" s="86"/>
      <c r="K15" s="86"/>
      <c r="L15" s="86"/>
      <c r="M15" s="87"/>
      <c r="N15" s="52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4"/>
      <c r="AH15" s="6"/>
      <c r="AI15" s="58"/>
      <c r="AJ15" s="58"/>
      <c r="AK15" s="58"/>
      <c r="AL15" s="58"/>
      <c r="AM15" s="58"/>
      <c r="AN15" s="58"/>
      <c r="AO15" s="58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7"/>
      <c r="BM15" s="170"/>
      <c r="BN15" s="32">
        <v>1012</v>
      </c>
      <c r="BO15" s="20" t="s">
        <v>48</v>
      </c>
      <c r="BP15" s="39">
        <v>10930</v>
      </c>
      <c r="BR15" s="36" t="s">
        <v>106</v>
      </c>
      <c r="BS15" s="45" t="s">
        <v>107</v>
      </c>
    </row>
    <row r="16" spans="2:72" ht="12" customHeight="1">
      <c r="B16" s="5"/>
      <c r="C16" s="88"/>
      <c r="D16" s="89"/>
      <c r="E16" s="89"/>
      <c r="F16" s="89"/>
      <c r="G16" s="89"/>
      <c r="H16" s="89"/>
      <c r="I16" s="89"/>
      <c r="J16" s="89"/>
      <c r="K16" s="89"/>
      <c r="L16" s="89"/>
      <c r="M16" s="90"/>
      <c r="N16" s="55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7"/>
      <c r="AH16" s="6"/>
      <c r="AI16" s="58"/>
      <c r="AJ16" s="58"/>
      <c r="AK16" s="58"/>
      <c r="AL16" s="58"/>
      <c r="AM16" s="58"/>
      <c r="AN16" s="58"/>
      <c r="AO16" s="58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7"/>
      <c r="BM16" s="170"/>
      <c r="BN16" s="22">
        <v>2000</v>
      </c>
      <c r="BO16" s="19" t="s">
        <v>50</v>
      </c>
      <c r="BP16" s="40">
        <v>2290</v>
      </c>
      <c r="BR16" s="43">
        <v>191</v>
      </c>
      <c r="BS16" s="44">
        <f>BR16*1.2</f>
        <v>229.2</v>
      </c>
      <c r="BT16" s="41"/>
    </row>
    <row r="17" spans="2:72" ht="12" customHeight="1">
      <c r="B17" s="5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6"/>
      <c r="AI17" s="12"/>
      <c r="AJ17" s="12"/>
      <c r="AK17" s="12"/>
      <c r="AL17" s="12"/>
      <c r="AM17" s="12"/>
      <c r="AN17" s="12"/>
      <c r="AO17" s="12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7"/>
      <c r="BM17" s="170"/>
      <c r="BN17" s="24">
        <v>2001</v>
      </c>
      <c r="BO17" s="18" t="s">
        <v>49</v>
      </c>
      <c r="BP17" s="38">
        <v>3620</v>
      </c>
      <c r="BR17" s="43">
        <v>302</v>
      </c>
      <c r="BS17" s="44">
        <f t="shared" ref="BS17:BS28" si="0">BR17*1.2</f>
        <v>362.4</v>
      </c>
      <c r="BT17" s="41"/>
    </row>
    <row r="18" spans="2:72" ht="12" customHeight="1"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7"/>
      <c r="BM18" s="170"/>
      <c r="BN18" s="24">
        <v>2002</v>
      </c>
      <c r="BO18" s="18" t="s">
        <v>55</v>
      </c>
      <c r="BP18" s="38">
        <v>5230</v>
      </c>
      <c r="BR18" s="43">
        <v>436</v>
      </c>
      <c r="BS18" s="44">
        <f t="shared" si="0"/>
        <v>523.19999999999993</v>
      </c>
      <c r="BT18" s="41"/>
    </row>
    <row r="19" spans="2:72" ht="12" customHeight="1">
      <c r="B19" s="5"/>
      <c r="C19" s="75" t="s">
        <v>16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6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8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7"/>
      <c r="BM19" s="170"/>
      <c r="BN19" s="24">
        <v>2003</v>
      </c>
      <c r="BO19" s="18" t="s">
        <v>56</v>
      </c>
      <c r="BP19" s="38">
        <v>6010</v>
      </c>
      <c r="BR19" s="43">
        <v>501</v>
      </c>
      <c r="BS19" s="44">
        <f t="shared" si="0"/>
        <v>601.19999999999993</v>
      </c>
      <c r="BT19" s="41"/>
    </row>
    <row r="20" spans="2:72" ht="12" customHeight="1">
      <c r="B20" s="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9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1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7"/>
      <c r="BM20" s="170"/>
      <c r="BN20" s="24">
        <v>2004</v>
      </c>
      <c r="BO20" s="18" t="s">
        <v>54</v>
      </c>
      <c r="BP20" s="38">
        <v>6790</v>
      </c>
      <c r="BR20" s="43">
        <v>566</v>
      </c>
      <c r="BS20" s="44">
        <f t="shared" si="0"/>
        <v>679.19999999999993</v>
      </c>
      <c r="BT20" s="41"/>
    </row>
    <row r="21" spans="2:72" ht="12" customHeight="1"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7"/>
      <c r="BM21" s="170"/>
      <c r="BN21" s="24">
        <v>2005</v>
      </c>
      <c r="BO21" s="18" t="s">
        <v>51</v>
      </c>
      <c r="BP21" s="38">
        <v>7580</v>
      </c>
      <c r="BR21" s="43">
        <v>632</v>
      </c>
      <c r="BS21" s="44">
        <f t="shared" si="0"/>
        <v>758.4</v>
      </c>
      <c r="BT21" s="41"/>
    </row>
    <row r="22" spans="2:72" ht="12" customHeight="1"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7"/>
      <c r="BM22" s="170"/>
      <c r="BN22" s="24">
        <v>2006</v>
      </c>
      <c r="BO22" s="18" t="s">
        <v>57</v>
      </c>
      <c r="BP22" s="38">
        <v>8360</v>
      </c>
      <c r="BR22" s="43">
        <v>697</v>
      </c>
      <c r="BS22" s="44">
        <f t="shared" si="0"/>
        <v>836.4</v>
      </c>
      <c r="BT22" s="41"/>
    </row>
    <row r="23" spans="2:72" ht="12" customHeight="1">
      <c r="B23" s="5"/>
      <c r="C23" s="168" t="s">
        <v>8</v>
      </c>
      <c r="D23" s="168"/>
      <c r="E23" s="168"/>
      <c r="F23" s="75" t="s">
        <v>9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 t="s">
        <v>10</v>
      </c>
      <c r="AE23" s="75"/>
      <c r="AF23" s="75"/>
      <c r="AG23" s="75"/>
      <c r="AH23" s="75"/>
      <c r="AI23" s="75"/>
      <c r="AJ23" s="75"/>
      <c r="AK23" s="75"/>
      <c r="AL23" s="58" t="s">
        <v>11</v>
      </c>
      <c r="AM23" s="75"/>
      <c r="AN23" s="75"/>
      <c r="AO23" s="75"/>
      <c r="AP23" s="75"/>
      <c r="AQ23" s="75"/>
      <c r="AR23" s="75" t="s">
        <v>12</v>
      </c>
      <c r="AS23" s="75"/>
      <c r="AT23" s="75"/>
      <c r="AU23" s="75"/>
      <c r="AV23" s="75"/>
      <c r="AW23" s="75"/>
      <c r="AX23" s="75"/>
      <c r="AY23" s="75"/>
      <c r="AZ23" s="75"/>
      <c r="BA23" s="75"/>
      <c r="BB23" s="75" t="s">
        <v>13</v>
      </c>
      <c r="BC23" s="75"/>
      <c r="BD23" s="75"/>
      <c r="BE23" s="75"/>
      <c r="BF23" s="75"/>
      <c r="BG23" s="75"/>
      <c r="BH23" s="75"/>
      <c r="BI23" s="75"/>
      <c r="BJ23" s="7"/>
      <c r="BM23" s="170"/>
      <c r="BN23" s="24">
        <v>2007</v>
      </c>
      <c r="BO23" s="18" t="s">
        <v>53</v>
      </c>
      <c r="BP23" s="38">
        <v>9160</v>
      </c>
      <c r="BR23" s="43">
        <v>763</v>
      </c>
      <c r="BS23" s="44">
        <f t="shared" si="0"/>
        <v>915.6</v>
      </c>
      <c r="BT23" s="41"/>
    </row>
    <row r="24" spans="2:72" ht="12" customHeight="1">
      <c r="B24" s="5"/>
      <c r="C24" s="168"/>
      <c r="D24" s="168"/>
      <c r="E24" s="168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"/>
      <c r="BM24" s="170"/>
      <c r="BN24" s="24">
        <v>2008</v>
      </c>
      <c r="BO24" s="18" t="s">
        <v>58</v>
      </c>
      <c r="BP24" s="38">
        <v>9950</v>
      </c>
      <c r="BR24" s="43">
        <v>829</v>
      </c>
      <c r="BS24" s="44">
        <f t="shared" si="0"/>
        <v>994.8</v>
      </c>
      <c r="BT24" s="41"/>
    </row>
    <row r="25" spans="2:72" ht="12" customHeight="1">
      <c r="B25" s="5"/>
      <c r="C25" s="168"/>
      <c r="D25" s="168"/>
      <c r="E25" s="168"/>
      <c r="F25" s="174"/>
      <c r="G25" s="175"/>
      <c r="H25" s="175"/>
      <c r="I25" s="175"/>
      <c r="J25" s="176" t="str">
        <f>IF(F25="","",VLOOKUP(F25,$BN$3:$BP$70,2,FALSE))</f>
        <v/>
      </c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7"/>
      <c r="AD25" s="100" t="str">
        <f>IF(F25="","",VLOOKUP(F25,$BN$3:$BP$70,3,FALSE))</f>
        <v/>
      </c>
      <c r="AE25" s="100"/>
      <c r="AF25" s="100"/>
      <c r="AG25" s="100"/>
      <c r="AH25" s="100"/>
      <c r="AI25" s="100"/>
      <c r="AJ25" s="100"/>
      <c r="AK25" s="100"/>
      <c r="AL25" s="130"/>
      <c r="AM25" s="130"/>
      <c r="AN25" s="130"/>
      <c r="AO25" s="130"/>
      <c r="AP25" s="130"/>
      <c r="AQ25" s="130"/>
      <c r="AR25" s="69" t="str">
        <f>IF(J25="","",AD25*AL25)</f>
        <v/>
      </c>
      <c r="AS25" s="70"/>
      <c r="AT25" s="70"/>
      <c r="AU25" s="70"/>
      <c r="AV25" s="70"/>
      <c r="AW25" s="70"/>
      <c r="AX25" s="70"/>
      <c r="AY25" s="70"/>
      <c r="AZ25" s="70"/>
      <c r="BA25" s="71"/>
      <c r="BB25" s="131"/>
      <c r="BC25" s="132"/>
      <c r="BD25" s="132"/>
      <c r="BE25" s="132"/>
      <c r="BF25" s="132"/>
      <c r="BG25" s="132"/>
      <c r="BH25" s="132"/>
      <c r="BI25" s="133"/>
      <c r="BJ25" s="7"/>
      <c r="BM25" s="170"/>
      <c r="BN25" s="24">
        <v>2009</v>
      </c>
      <c r="BO25" s="18" t="s">
        <v>52</v>
      </c>
      <c r="BP25" s="38">
        <v>10740</v>
      </c>
      <c r="BR25" s="43">
        <v>895</v>
      </c>
      <c r="BS25" s="44">
        <f t="shared" si="0"/>
        <v>1074</v>
      </c>
      <c r="BT25" s="41"/>
    </row>
    <row r="26" spans="2:72" ht="12" customHeight="1">
      <c r="B26" s="5"/>
      <c r="C26" s="168"/>
      <c r="D26" s="168"/>
      <c r="E26" s="168"/>
      <c r="F26" s="144"/>
      <c r="G26" s="145"/>
      <c r="H26" s="145"/>
      <c r="I26" s="145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9"/>
      <c r="AD26" s="100"/>
      <c r="AE26" s="100"/>
      <c r="AF26" s="100"/>
      <c r="AG26" s="100"/>
      <c r="AH26" s="100"/>
      <c r="AI26" s="100"/>
      <c r="AJ26" s="100"/>
      <c r="AK26" s="100"/>
      <c r="AL26" s="130"/>
      <c r="AM26" s="130"/>
      <c r="AN26" s="130"/>
      <c r="AO26" s="130"/>
      <c r="AP26" s="130"/>
      <c r="AQ26" s="130"/>
      <c r="AR26" s="72"/>
      <c r="AS26" s="73"/>
      <c r="AT26" s="73"/>
      <c r="AU26" s="73"/>
      <c r="AV26" s="73"/>
      <c r="AW26" s="73"/>
      <c r="AX26" s="73"/>
      <c r="AY26" s="73"/>
      <c r="AZ26" s="73"/>
      <c r="BA26" s="74"/>
      <c r="BB26" s="134"/>
      <c r="BC26" s="135"/>
      <c r="BD26" s="135"/>
      <c r="BE26" s="135"/>
      <c r="BF26" s="135"/>
      <c r="BG26" s="135"/>
      <c r="BH26" s="135"/>
      <c r="BI26" s="136"/>
      <c r="BJ26" s="7"/>
      <c r="BM26" s="170"/>
      <c r="BN26" s="24">
        <v>2010</v>
      </c>
      <c r="BO26" s="18" t="s">
        <v>59</v>
      </c>
      <c r="BP26" s="38">
        <v>11530</v>
      </c>
      <c r="BR26" s="43">
        <v>961</v>
      </c>
      <c r="BS26" s="44">
        <f t="shared" si="0"/>
        <v>1153.2</v>
      </c>
      <c r="BT26" s="41"/>
    </row>
    <row r="27" spans="2:72" ht="12" customHeight="1">
      <c r="B27" s="5"/>
      <c r="C27" s="168"/>
      <c r="D27" s="168"/>
      <c r="E27" s="168"/>
      <c r="F27" s="174"/>
      <c r="G27" s="175"/>
      <c r="H27" s="175"/>
      <c r="I27" s="175"/>
      <c r="J27" s="176" t="str">
        <f>IF(F27="","",VLOOKUP(F27,$BN$3:$BP$70,2,FALSE))</f>
        <v/>
      </c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7"/>
      <c r="AD27" s="100" t="str">
        <f>IF(F27="","",VLOOKUP(F27,$BN$3:$BP$70,3,FALSE))</f>
        <v/>
      </c>
      <c r="AE27" s="100"/>
      <c r="AF27" s="100"/>
      <c r="AG27" s="100"/>
      <c r="AH27" s="100"/>
      <c r="AI27" s="100"/>
      <c r="AJ27" s="100"/>
      <c r="AK27" s="100"/>
      <c r="AL27" s="130"/>
      <c r="AM27" s="130"/>
      <c r="AN27" s="130"/>
      <c r="AO27" s="130"/>
      <c r="AP27" s="130"/>
      <c r="AQ27" s="130"/>
      <c r="AR27" s="69" t="str">
        <f>IF(J27="","",AD27*AL27)</f>
        <v/>
      </c>
      <c r="AS27" s="70"/>
      <c r="AT27" s="70"/>
      <c r="AU27" s="70"/>
      <c r="AV27" s="70"/>
      <c r="AW27" s="70"/>
      <c r="AX27" s="70"/>
      <c r="AY27" s="70"/>
      <c r="AZ27" s="70"/>
      <c r="BA27" s="71"/>
      <c r="BB27" s="131"/>
      <c r="BC27" s="132"/>
      <c r="BD27" s="132"/>
      <c r="BE27" s="132"/>
      <c r="BF27" s="132"/>
      <c r="BG27" s="132"/>
      <c r="BH27" s="132"/>
      <c r="BI27" s="133"/>
      <c r="BJ27" s="7"/>
      <c r="BM27" s="170"/>
      <c r="BN27" s="24">
        <v>2011</v>
      </c>
      <c r="BO27" s="18" t="s">
        <v>60</v>
      </c>
      <c r="BP27" s="38">
        <v>12320</v>
      </c>
      <c r="BR27" s="43">
        <v>1027</v>
      </c>
      <c r="BS27" s="44">
        <f t="shared" si="0"/>
        <v>1232.3999999999999</v>
      </c>
      <c r="BT27" s="41"/>
    </row>
    <row r="28" spans="2:72" ht="12" customHeight="1" thickBot="1">
      <c r="B28" s="5"/>
      <c r="C28" s="168"/>
      <c r="D28" s="168"/>
      <c r="E28" s="168"/>
      <c r="F28" s="144"/>
      <c r="G28" s="145"/>
      <c r="H28" s="145"/>
      <c r="I28" s="145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9"/>
      <c r="AD28" s="100"/>
      <c r="AE28" s="100"/>
      <c r="AF28" s="100"/>
      <c r="AG28" s="100"/>
      <c r="AH28" s="100"/>
      <c r="AI28" s="100"/>
      <c r="AJ28" s="100"/>
      <c r="AK28" s="100"/>
      <c r="AL28" s="130"/>
      <c r="AM28" s="130"/>
      <c r="AN28" s="130"/>
      <c r="AO28" s="130"/>
      <c r="AP28" s="130"/>
      <c r="AQ28" s="130"/>
      <c r="AR28" s="72"/>
      <c r="AS28" s="73"/>
      <c r="AT28" s="73"/>
      <c r="AU28" s="73"/>
      <c r="AV28" s="73"/>
      <c r="AW28" s="73"/>
      <c r="AX28" s="73"/>
      <c r="AY28" s="73"/>
      <c r="AZ28" s="73"/>
      <c r="BA28" s="74"/>
      <c r="BB28" s="134"/>
      <c r="BC28" s="135"/>
      <c r="BD28" s="135"/>
      <c r="BE28" s="135"/>
      <c r="BF28" s="135"/>
      <c r="BG28" s="135"/>
      <c r="BH28" s="135"/>
      <c r="BI28" s="136"/>
      <c r="BJ28" s="7"/>
      <c r="BM28" s="170"/>
      <c r="BN28" s="26">
        <v>2012</v>
      </c>
      <c r="BO28" s="20" t="s">
        <v>61</v>
      </c>
      <c r="BP28" s="39">
        <v>13120</v>
      </c>
      <c r="BR28" s="43">
        <v>1093</v>
      </c>
      <c r="BS28" s="44">
        <f t="shared" si="0"/>
        <v>1311.6</v>
      </c>
      <c r="BT28" s="41"/>
    </row>
    <row r="29" spans="2:72" ht="12" customHeight="1">
      <c r="B29" s="5"/>
      <c r="C29" s="168"/>
      <c r="D29" s="168"/>
      <c r="E29" s="168"/>
      <c r="F29" s="174"/>
      <c r="G29" s="175"/>
      <c r="H29" s="175"/>
      <c r="I29" s="175"/>
      <c r="J29" s="176" t="str">
        <f>IF(F29="","",VLOOKUP(F29,$BN$3:$BP$70,2,FALSE))</f>
        <v/>
      </c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7"/>
      <c r="AD29" s="100" t="str">
        <f>IF(F29="","",VLOOKUP(F29,$BN$3:$BP$70,3,FALSE))</f>
        <v/>
      </c>
      <c r="AE29" s="100"/>
      <c r="AF29" s="100"/>
      <c r="AG29" s="100"/>
      <c r="AH29" s="100"/>
      <c r="AI29" s="100"/>
      <c r="AJ29" s="100"/>
      <c r="AK29" s="100"/>
      <c r="AL29" s="130"/>
      <c r="AM29" s="130"/>
      <c r="AN29" s="130"/>
      <c r="AO29" s="130"/>
      <c r="AP29" s="130"/>
      <c r="AQ29" s="130"/>
      <c r="AR29" s="69" t="str">
        <f>IF(J29="","",AD29*AL29)</f>
        <v/>
      </c>
      <c r="AS29" s="70"/>
      <c r="AT29" s="70"/>
      <c r="AU29" s="70"/>
      <c r="AV29" s="70"/>
      <c r="AW29" s="70"/>
      <c r="AX29" s="70"/>
      <c r="AY29" s="70"/>
      <c r="AZ29" s="70"/>
      <c r="BA29" s="71"/>
      <c r="BB29" s="131"/>
      <c r="BC29" s="132"/>
      <c r="BD29" s="132"/>
      <c r="BE29" s="132"/>
      <c r="BF29" s="132"/>
      <c r="BG29" s="132"/>
      <c r="BH29" s="132"/>
      <c r="BI29" s="133"/>
      <c r="BJ29" s="7"/>
      <c r="BM29" s="170"/>
      <c r="BN29" s="22">
        <v>3000</v>
      </c>
      <c r="BO29" s="19" t="s">
        <v>63</v>
      </c>
      <c r="BP29" s="40">
        <v>2670</v>
      </c>
      <c r="BR29" s="18">
        <v>191</v>
      </c>
      <c r="BS29" s="44">
        <f>BR29*1.4</f>
        <v>267.39999999999998</v>
      </c>
    </row>
    <row r="30" spans="2:72" ht="12" customHeight="1">
      <c r="B30" s="5"/>
      <c r="C30" s="168"/>
      <c r="D30" s="168"/>
      <c r="E30" s="168"/>
      <c r="F30" s="144"/>
      <c r="G30" s="145"/>
      <c r="H30" s="145"/>
      <c r="I30" s="145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9"/>
      <c r="AD30" s="100"/>
      <c r="AE30" s="100"/>
      <c r="AF30" s="100"/>
      <c r="AG30" s="100"/>
      <c r="AH30" s="100"/>
      <c r="AI30" s="100"/>
      <c r="AJ30" s="100"/>
      <c r="AK30" s="100"/>
      <c r="AL30" s="130"/>
      <c r="AM30" s="130"/>
      <c r="AN30" s="130"/>
      <c r="AO30" s="130"/>
      <c r="AP30" s="130"/>
      <c r="AQ30" s="130"/>
      <c r="AR30" s="72"/>
      <c r="AS30" s="73"/>
      <c r="AT30" s="73"/>
      <c r="AU30" s="73"/>
      <c r="AV30" s="73"/>
      <c r="AW30" s="73"/>
      <c r="AX30" s="73"/>
      <c r="AY30" s="73"/>
      <c r="AZ30" s="73"/>
      <c r="BA30" s="74"/>
      <c r="BB30" s="134"/>
      <c r="BC30" s="135"/>
      <c r="BD30" s="135"/>
      <c r="BE30" s="135"/>
      <c r="BF30" s="135"/>
      <c r="BG30" s="135"/>
      <c r="BH30" s="135"/>
      <c r="BI30" s="136"/>
      <c r="BJ30" s="7"/>
      <c r="BM30" s="170"/>
      <c r="BN30" s="24">
        <v>3001</v>
      </c>
      <c r="BO30" s="18" t="s">
        <v>64</v>
      </c>
      <c r="BP30" s="38">
        <v>4230</v>
      </c>
      <c r="BR30" s="18">
        <v>302</v>
      </c>
      <c r="BS30" s="44">
        <f t="shared" ref="BS30:BS41" si="1">BR30*1.4</f>
        <v>422.79999999999995</v>
      </c>
    </row>
    <row r="31" spans="2:72" ht="12" customHeight="1">
      <c r="B31" s="5"/>
      <c r="C31" s="168"/>
      <c r="D31" s="168"/>
      <c r="E31" s="168"/>
      <c r="F31" s="174"/>
      <c r="G31" s="175"/>
      <c r="H31" s="175"/>
      <c r="I31" s="175"/>
      <c r="J31" s="176" t="str">
        <f>IF(F31="","",VLOOKUP(F31,$BN$3:$BP$70,2,FALSE))</f>
        <v/>
      </c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7"/>
      <c r="AD31" s="100" t="str">
        <f>IF(F31="","",VLOOKUP(F31,$BN$3:$BP$70,3,FALSE))</f>
        <v/>
      </c>
      <c r="AE31" s="100"/>
      <c r="AF31" s="100"/>
      <c r="AG31" s="100"/>
      <c r="AH31" s="100"/>
      <c r="AI31" s="100"/>
      <c r="AJ31" s="100"/>
      <c r="AK31" s="100"/>
      <c r="AL31" s="130"/>
      <c r="AM31" s="130"/>
      <c r="AN31" s="130"/>
      <c r="AO31" s="130"/>
      <c r="AP31" s="130"/>
      <c r="AQ31" s="130"/>
      <c r="AR31" s="69" t="str">
        <f>IF(J31="","",AD31*AL31)</f>
        <v/>
      </c>
      <c r="AS31" s="70"/>
      <c r="AT31" s="70"/>
      <c r="AU31" s="70"/>
      <c r="AV31" s="70"/>
      <c r="AW31" s="70"/>
      <c r="AX31" s="70"/>
      <c r="AY31" s="70"/>
      <c r="AZ31" s="70"/>
      <c r="BA31" s="71"/>
      <c r="BB31" s="131"/>
      <c r="BC31" s="132"/>
      <c r="BD31" s="132"/>
      <c r="BE31" s="132"/>
      <c r="BF31" s="132"/>
      <c r="BG31" s="132"/>
      <c r="BH31" s="132"/>
      <c r="BI31" s="133"/>
      <c r="BJ31" s="7"/>
      <c r="BM31" s="170"/>
      <c r="BN31" s="24">
        <v>3002</v>
      </c>
      <c r="BO31" s="18" t="s">
        <v>65</v>
      </c>
      <c r="BP31" s="38">
        <v>6100</v>
      </c>
      <c r="BR31" s="18">
        <v>436</v>
      </c>
      <c r="BS31" s="44">
        <f t="shared" si="1"/>
        <v>610.4</v>
      </c>
    </row>
    <row r="32" spans="2:72" ht="12" customHeight="1">
      <c r="B32" s="5"/>
      <c r="C32" s="168"/>
      <c r="D32" s="168"/>
      <c r="E32" s="168"/>
      <c r="F32" s="144"/>
      <c r="G32" s="145"/>
      <c r="H32" s="145"/>
      <c r="I32" s="145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9"/>
      <c r="AD32" s="100"/>
      <c r="AE32" s="100"/>
      <c r="AF32" s="100"/>
      <c r="AG32" s="100"/>
      <c r="AH32" s="100"/>
      <c r="AI32" s="100"/>
      <c r="AJ32" s="100"/>
      <c r="AK32" s="100"/>
      <c r="AL32" s="130"/>
      <c r="AM32" s="130"/>
      <c r="AN32" s="130"/>
      <c r="AO32" s="130"/>
      <c r="AP32" s="130"/>
      <c r="AQ32" s="130"/>
      <c r="AR32" s="72"/>
      <c r="AS32" s="73"/>
      <c r="AT32" s="73"/>
      <c r="AU32" s="73"/>
      <c r="AV32" s="73"/>
      <c r="AW32" s="73"/>
      <c r="AX32" s="73"/>
      <c r="AY32" s="73"/>
      <c r="AZ32" s="73"/>
      <c r="BA32" s="74"/>
      <c r="BB32" s="134"/>
      <c r="BC32" s="135"/>
      <c r="BD32" s="135"/>
      <c r="BE32" s="135"/>
      <c r="BF32" s="135"/>
      <c r="BG32" s="135"/>
      <c r="BH32" s="135"/>
      <c r="BI32" s="136"/>
      <c r="BJ32" s="7"/>
      <c r="BM32" s="170"/>
      <c r="BN32" s="24">
        <v>3003</v>
      </c>
      <c r="BO32" s="18" t="s">
        <v>67</v>
      </c>
      <c r="BP32" s="38">
        <v>7010</v>
      </c>
      <c r="BR32" s="18">
        <v>501</v>
      </c>
      <c r="BS32" s="44">
        <f t="shared" si="1"/>
        <v>701.4</v>
      </c>
    </row>
    <row r="33" spans="2:71" ht="12" customHeight="1">
      <c r="B33" s="5"/>
      <c r="C33" s="168"/>
      <c r="D33" s="168"/>
      <c r="E33" s="168"/>
      <c r="F33" s="174"/>
      <c r="G33" s="175"/>
      <c r="H33" s="175"/>
      <c r="I33" s="175"/>
      <c r="J33" s="176" t="str">
        <f>IF(F33="","",VLOOKUP(F33,$BN$3:$BP$70,2,FALSE))</f>
        <v/>
      </c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7"/>
      <c r="AD33" s="100" t="str">
        <f>IF(F33="","",VLOOKUP(F33,$BN$3:$BP$70,3,FALSE))</f>
        <v/>
      </c>
      <c r="AE33" s="100"/>
      <c r="AF33" s="100"/>
      <c r="AG33" s="100"/>
      <c r="AH33" s="100"/>
      <c r="AI33" s="100"/>
      <c r="AJ33" s="100"/>
      <c r="AK33" s="100"/>
      <c r="AL33" s="130"/>
      <c r="AM33" s="130"/>
      <c r="AN33" s="130"/>
      <c r="AO33" s="130"/>
      <c r="AP33" s="130"/>
      <c r="AQ33" s="130"/>
      <c r="AR33" s="69" t="str">
        <f>IF(J33="","",AD33*AL33)</f>
        <v/>
      </c>
      <c r="AS33" s="70"/>
      <c r="AT33" s="70"/>
      <c r="AU33" s="70"/>
      <c r="AV33" s="70"/>
      <c r="AW33" s="70"/>
      <c r="AX33" s="70"/>
      <c r="AY33" s="70"/>
      <c r="AZ33" s="70"/>
      <c r="BA33" s="71"/>
      <c r="BB33" s="131"/>
      <c r="BC33" s="132"/>
      <c r="BD33" s="132"/>
      <c r="BE33" s="132"/>
      <c r="BF33" s="132"/>
      <c r="BG33" s="132"/>
      <c r="BH33" s="132"/>
      <c r="BI33" s="133"/>
      <c r="BJ33" s="7"/>
      <c r="BM33" s="170"/>
      <c r="BN33" s="24">
        <v>3004</v>
      </c>
      <c r="BO33" s="18" t="s">
        <v>69</v>
      </c>
      <c r="BP33" s="38">
        <v>7920</v>
      </c>
      <c r="BR33" s="18">
        <v>566</v>
      </c>
      <c r="BS33" s="44">
        <f t="shared" si="1"/>
        <v>792.4</v>
      </c>
    </row>
    <row r="34" spans="2:71" ht="12" customHeight="1">
      <c r="B34" s="5"/>
      <c r="C34" s="168"/>
      <c r="D34" s="168"/>
      <c r="E34" s="168"/>
      <c r="F34" s="144"/>
      <c r="G34" s="145"/>
      <c r="H34" s="145"/>
      <c r="I34" s="145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9"/>
      <c r="AD34" s="100"/>
      <c r="AE34" s="100"/>
      <c r="AF34" s="100"/>
      <c r="AG34" s="100"/>
      <c r="AH34" s="100"/>
      <c r="AI34" s="100"/>
      <c r="AJ34" s="100"/>
      <c r="AK34" s="100"/>
      <c r="AL34" s="130"/>
      <c r="AM34" s="130"/>
      <c r="AN34" s="130"/>
      <c r="AO34" s="130"/>
      <c r="AP34" s="130"/>
      <c r="AQ34" s="130"/>
      <c r="AR34" s="72"/>
      <c r="AS34" s="73"/>
      <c r="AT34" s="73"/>
      <c r="AU34" s="73"/>
      <c r="AV34" s="73"/>
      <c r="AW34" s="73"/>
      <c r="AX34" s="73"/>
      <c r="AY34" s="73"/>
      <c r="AZ34" s="73"/>
      <c r="BA34" s="74"/>
      <c r="BB34" s="134"/>
      <c r="BC34" s="135"/>
      <c r="BD34" s="135"/>
      <c r="BE34" s="135"/>
      <c r="BF34" s="135"/>
      <c r="BG34" s="135"/>
      <c r="BH34" s="135"/>
      <c r="BI34" s="136"/>
      <c r="BJ34" s="7"/>
      <c r="BM34" s="170"/>
      <c r="BN34" s="24">
        <v>3005</v>
      </c>
      <c r="BO34" s="18" t="s">
        <v>68</v>
      </c>
      <c r="BP34" s="38">
        <v>8850</v>
      </c>
      <c r="BR34" s="18">
        <v>632</v>
      </c>
      <c r="BS34" s="44">
        <f t="shared" si="1"/>
        <v>884.8</v>
      </c>
    </row>
    <row r="35" spans="2:71" ht="12" customHeight="1">
      <c r="B35" s="5"/>
      <c r="C35" s="168"/>
      <c r="D35" s="168"/>
      <c r="E35" s="168"/>
      <c r="F35" s="174"/>
      <c r="G35" s="175"/>
      <c r="H35" s="175"/>
      <c r="I35" s="175"/>
      <c r="J35" s="176" t="str">
        <f>IF(F35="","",VLOOKUP(F35,$BN$3:$BP$70,2,FALSE))</f>
        <v/>
      </c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7"/>
      <c r="AD35" s="100" t="str">
        <f>IF(F35="","",VLOOKUP(F35,$BN$3:$BP$70,3,FALSE))</f>
        <v/>
      </c>
      <c r="AE35" s="100"/>
      <c r="AF35" s="100"/>
      <c r="AG35" s="100"/>
      <c r="AH35" s="100"/>
      <c r="AI35" s="100"/>
      <c r="AJ35" s="100"/>
      <c r="AK35" s="100"/>
      <c r="AL35" s="130"/>
      <c r="AM35" s="130"/>
      <c r="AN35" s="130"/>
      <c r="AO35" s="130"/>
      <c r="AP35" s="130"/>
      <c r="AQ35" s="130"/>
      <c r="AR35" s="69" t="str">
        <f>IF(J35="","",AD35*AL35)</f>
        <v/>
      </c>
      <c r="AS35" s="70"/>
      <c r="AT35" s="70"/>
      <c r="AU35" s="70"/>
      <c r="AV35" s="70"/>
      <c r="AW35" s="70"/>
      <c r="AX35" s="70"/>
      <c r="AY35" s="70"/>
      <c r="AZ35" s="70"/>
      <c r="BA35" s="71"/>
      <c r="BB35" s="131"/>
      <c r="BC35" s="132"/>
      <c r="BD35" s="132"/>
      <c r="BE35" s="132"/>
      <c r="BF35" s="132"/>
      <c r="BG35" s="132"/>
      <c r="BH35" s="132"/>
      <c r="BI35" s="133"/>
      <c r="BJ35" s="7"/>
      <c r="BM35" s="170"/>
      <c r="BN35" s="24">
        <v>3006</v>
      </c>
      <c r="BO35" s="18" t="s">
        <v>66</v>
      </c>
      <c r="BP35" s="38">
        <v>9760</v>
      </c>
      <c r="BR35" s="18">
        <v>697</v>
      </c>
      <c r="BS35" s="44">
        <f t="shared" si="1"/>
        <v>975.8</v>
      </c>
    </row>
    <row r="36" spans="2:71" ht="12" customHeight="1">
      <c r="B36" s="5"/>
      <c r="C36" s="168"/>
      <c r="D36" s="168"/>
      <c r="E36" s="168"/>
      <c r="F36" s="144"/>
      <c r="G36" s="145"/>
      <c r="H36" s="145"/>
      <c r="I36" s="145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9"/>
      <c r="AD36" s="100"/>
      <c r="AE36" s="100"/>
      <c r="AF36" s="100"/>
      <c r="AG36" s="100"/>
      <c r="AH36" s="100"/>
      <c r="AI36" s="100"/>
      <c r="AJ36" s="100"/>
      <c r="AK36" s="100"/>
      <c r="AL36" s="130"/>
      <c r="AM36" s="130"/>
      <c r="AN36" s="130"/>
      <c r="AO36" s="130"/>
      <c r="AP36" s="130"/>
      <c r="AQ36" s="130"/>
      <c r="AR36" s="72"/>
      <c r="AS36" s="73"/>
      <c r="AT36" s="73"/>
      <c r="AU36" s="73"/>
      <c r="AV36" s="73"/>
      <c r="AW36" s="73"/>
      <c r="AX36" s="73"/>
      <c r="AY36" s="73"/>
      <c r="AZ36" s="73"/>
      <c r="BA36" s="74"/>
      <c r="BB36" s="134"/>
      <c r="BC36" s="135"/>
      <c r="BD36" s="135"/>
      <c r="BE36" s="135"/>
      <c r="BF36" s="135"/>
      <c r="BG36" s="135"/>
      <c r="BH36" s="135"/>
      <c r="BI36" s="136"/>
      <c r="BJ36" s="7"/>
      <c r="BM36" s="170"/>
      <c r="BN36" s="24">
        <v>3007</v>
      </c>
      <c r="BO36" s="18" t="s">
        <v>70</v>
      </c>
      <c r="BP36" s="38">
        <v>10680</v>
      </c>
      <c r="BR36" s="18">
        <v>763</v>
      </c>
      <c r="BS36" s="44">
        <f t="shared" si="1"/>
        <v>1068.2</v>
      </c>
    </row>
    <row r="37" spans="2:71" ht="12" customHeight="1">
      <c r="B37" s="5"/>
      <c r="C37" s="168"/>
      <c r="D37" s="168"/>
      <c r="E37" s="168"/>
      <c r="F37" s="174"/>
      <c r="G37" s="175"/>
      <c r="H37" s="175"/>
      <c r="I37" s="175"/>
      <c r="J37" s="176" t="str">
        <f>IF(F37="","",VLOOKUP(F37,$BN$3:$BP$70,2,FALSE))</f>
        <v/>
      </c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7"/>
      <c r="AD37" s="100" t="str">
        <f>IF(F37="","",VLOOKUP(F37,$BN$3:$BP$70,3,FALSE))</f>
        <v/>
      </c>
      <c r="AE37" s="100"/>
      <c r="AF37" s="100"/>
      <c r="AG37" s="100"/>
      <c r="AH37" s="100"/>
      <c r="AI37" s="100"/>
      <c r="AJ37" s="100"/>
      <c r="AK37" s="100"/>
      <c r="AL37" s="130"/>
      <c r="AM37" s="130"/>
      <c r="AN37" s="130"/>
      <c r="AO37" s="130"/>
      <c r="AP37" s="130"/>
      <c r="AQ37" s="130"/>
      <c r="AR37" s="69" t="str">
        <f>IF(J37="","",AD37*AL37)</f>
        <v/>
      </c>
      <c r="AS37" s="70"/>
      <c r="AT37" s="70"/>
      <c r="AU37" s="70"/>
      <c r="AV37" s="70"/>
      <c r="AW37" s="70"/>
      <c r="AX37" s="70"/>
      <c r="AY37" s="70"/>
      <c r="AZ37" s="70"/>
      <c r="BA37" s="71"/>
      <c r="BB37" s="131"/>
      <c r="BC37" s="132"/>
      <c r="BD37" s="132"/>
      <c r="BE37" s="132"/>
      <c r="BF37" s="132"/>
      <c r="BG37" s="132"/>
      <c r="BH37" s="132"/>
      <c r="BI37" s="133"/>
      <c r="BJ37" s="7"/>
      <c r="BM37" s="170"/>
      <c r="BN37" s="24">
        <v>3008</v>
      </c>
      <c r="BO37" s="18" t="s">
        <v>72</v>
      </c>
      <c r="BP37" s="38">
        <v>11610</v>
      </c>
      <c r="BR37" s="18">
        <v>829</v>
      </c>
      <c r="BS37" s="44">
        <f t="shared" si="1"/>
        <v>1160.5999999999999</v>
      </c>
    </row>
    <row r="38" spans="2:71" ht="12" customHeight="1">
      <c r="B38" s="5"/>
      <c r="C38" s="168"/>
      <c r="D38" s="168"/>
      <c r="E38" s="168"/>
      <c r="F38" s="144"/>
      <c r="G38" s="145"/>
      <c r="H38" s="145"/>
      <c r="I38" s="145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9"/>
      <c r="AD38" s="100"/>
      <c r="AE38" s="100"/>
      <c r="AF38" s="100"/>
      <c r="AG38" s="100"/>
      <c r="AH38" s="100"/>
      <c r="AI38" s="100"/>
      <c r="AJ38" s="100"/>
      <c r="AK38" s="100"/>
      <c r="AL38" s="130"/>
      <c r="AM38" s="130"/>
      <c r="AN38" s="130"/>
      <c r="AO38" s="130"/>
      <c r="AP38" s="130"/>
      <c r="AQ38" s="130"/>
      <c r="AR38" s="72"/>
      <c r="AS38" s="73"/>
      <c r="AT38" s="73"/>
      <c r="AU38" s="73"/>
      <c r="AV38" s="73"/>
      <c r="AW38" s="73"/>
      <c r="AX38" s="73"/>
      <c r="AY38" s="73"/>
      <c r="AZ38" s="73"/>
      <c r="BA38" s="74"/>
      <c r="BB38" s="134"/>
      <c r="BC38" s="135"/>
      <c r="BD38" s="135"/>
      <c r="BE38" s="135"/>
      <c r="BF38" s="135"/>
      <c r="BG38" s="135"/>
      <c r="BH38" s="135"/>
      <c r="BI38" s="136"/>
      <c r="BJ38" s="7"/>
      <c r="BM38" s="170"/>
      <c r="BN38" s="24">
        <v>3009</v>
      </c>
      <c r="BO38" s="18" t="s">
        <v>71</v>
      </c>
      <c r="BP38" s="38">
        <v>12530</v>
      </c>
      <c r="BR38" s="18">
        <v>895</v>
      </c>
      <c r="BS38" s="44">
        <f t="shared" si="1"/>
        <v>1253</v>
      </c>
    </row>
    <row r="39" spans="2:71" ht="12" customHeight="1" thickBot="1">
      <c r="B39" s="5"/>
      <c r="C39" s="168"/>
      <c r="D39" s="168"/>
      <c r="E39" s="168"/>
      <c r="F39" s="174"/>
      <c r="G39" s="175"/>
      <c r="H39" s="175"/>
      <c r="I39" s="175"/>
      <c r="J39" s="176" t="str">
        <f>IF(F39="","",VLOOKUP(F39,$BN$3:$BP$70,2,FALSE))</f>
        <v/>
      </c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7"/>
      <c r="AD39" s="100" t="str">
        <f>IF(F39="","",VLOOKUP(F39,$BN$3:$BP$70,3,FALSE))</f>
        <v/>
      </c>
      <c r="AE39" s="100"/>
      <c r="AF39" s="100"/>
      <c r="AG39" s="100"/>
      <c r="AH39" s="100"/>
      <c r="AI39" s="100"/>
      <c r="AJ39" s="100"/>
      <c r="AK39" s="100"/>
      <c r="AL39" s="163"/>
      <c r="AM39" s="163"/>
      <c r="AN39" s="163"/>
      <c r="AO39" s="163"/>
      <c r="AP39" s="163"/>
      <c r="AQ39" s="163"/>
      <c r="AR39" s="69" t="str">
        <f>IF(J39="","",AD39*AL39)</f>
        <v/>
      </c>
      <c r="AS39" s="70"/>
      <c r="AT39" s="70"/>
      <c r="AU39" s="70"/>
      <c r="AV39" s="70"/>
      <c r="AW39" s="70"/>
      <c r="AX39" s="70"/>
      <c r="AY39" s="70"/>
      <c r="AZ39" s="70"/>
      <c r="BA39" s="71"/>
      <c r="BB39" s="131"/>
      <c r="BC39" s="137"/>
      <c r="BD39" s="137"/>
      <c r="BE39" s="137"/>
      <c r="BF39" s="137"/>
      <c r="BG39" s="137"/>
      <c r="BH39" s="137"/>
      <c r="BI39" s="138"/>
      <c r="BJ39" s="7"/>
      <c r="BM39" s="170"/>
      <c r="BN39" s="24">
        <v>3010</v>
      </c>
      <c r="BO39" s="18" t="s">
        <v>73</v>
      </c>
      <c r="BP39" s="38">
        <v>13450</v>
      </c>
      <c r="BR39" s="18">
        <v>961</v>
      </c>
      <c r="BS39" s="44">
        <f t="shared" si="1"/>
        <v>1345.3999999999999</v>
      </c>
    </row>
    <row r="40" spans="2:71" ht="12" customHeight="1" thickTop="1" thickBot="1">
      <c r="B40" s="5"/>
      <c r="C40" s="168"/>
      <c r="D40" s="168"/>
      <c r="E40" s="168"/>
      <c r="F40" s="144"/>
      <c r="G40" s="145"/>
      <c r="H40" s="145"/>
      <c r="I40" s="145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9"/>
      <c r="AD40" s="100"/>
      <c r="AE40" s="100"/>
      <c r="AF40" s="100"/>
      <c r="AG40" s="100"/>
      <c r="AH40" s="100"/>
      <c r="AI40" s="100"/>
      <c r="AJ40" s="100"/>
      <c r="AK40" s="100"/>
      <c r="AL40" s="164"/>
      <c r="AM40" s="164"/>
      <c r="AN40" s="164"/>
      <c r="AO40" s="164"/>
      <c r="AP40" s="164"/>
      <c r="AQ40" s="164"/>
      <c r="AR40" s="72"/>
      <c r="AS40" s="73"/>
      <c r="AT40" s="73"/>
      <c r="AU40" s="73"/>
      <c r="AV40" s="73"/>
      <c r="AW40" s="73"/>
      <c r="AX40" s="73"/>
      <c r="AY40" s="73"/>
      <c r="AZ40" s="73"/>
      <c r="BA40" s="74"/>
      <c r="BB40" s="139"/>
      <c r="BC40" s="140"/>
      <c r="BD40" s="140"/>
      <c r="BE40" s="140"/>
      <c r="BF40" s="140"/>
      <c r="BG40" s="140"/>
      <c r="BH40" s="140"/>
      <c r="BI40" s="141"/>
      <c r="BJ40" s="7"/>
      <c r="BM40" s="170"/>
      <c r="BN40" s="24">
        <v>3011</v>
      </c>
      <c r="BO40" s="18" t="s">
        <v>75</v>
      </c>
      <c r="BP40" s="38">
        <v>14380</v>
      </c>
      <c r="BR40" s="18">
        <v>1027</v>
      </c>
      <c r="BS40" s="44">
        <f t="shared" si="1"/>
        <v>1437.8</v>
      </c>
    </row>
    <row r="41" spans="2:71" ht="12" customHeight="1" thickTop="1" thickBot="1">
      <c r="B41" s="5"/>
      <c r="C41" s="168"/>
      <c r="D41" s="168"/>
      <c r="E41" s="168"/>
      <c r="F41" s="157" t="s">
        <v>21</v>
      </c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9"/>
      <c r="AR41" s="142" t="s">
        <v>32</v>
      </c>
      <c r="AS41" s="143"/>
      <c r="AT41" s="146">
        <f>SUM(AR25:BA40)</f>
        <v>0</v>
      </c>
      <c r="AU41" s="147"/>
      <c r="AV41" s="147"/>
      <c r="AW41" s="147"/>
      <c r="AX41" s="147"/>
      <c r="AY41" s="147"/>
      <c r="AZ41" s="147"/>
      <c r="BA41" s="148"/>
      <c r="BB41" s="151"/>
      <c r="BC41" s="152"/>
      <c r="BD41" s="152"/>
      <c r="BE41" s="152"/>
      <c r="BF41" s="152"/>
      <c r="BG41" s="152"/>
      <c r="BH41" s="152"/>
      <c r="BI41" s="153"/>
      <c r="BJ41" s="7"/>
      <c r="BM41" s="170"/>
      <c r="BN41" s="33">
        <v>3012</v>
      </c>
      <c r="BO41" s="34" t="s">
        <v>74</v>
      </c>
      <c r="BP41" s="42">
        <v>15300</v>
      </c>
      <c r="BR41" s="18">
        <v>1093</v>
      </c>
      <c r="BS41" s="44">
        <f t="shared" si="1"/>
        <v>1530.1999999999998</v>
      </c>
    </row>
    <row r="42" spans="2:71" ht="12" customHeight="1">
      <c r="B42" s="5"/>
      <c r="C42" s="168"/>
      <c r="D42" s="168"/>
      <c r="E42" s="168"/>
      <c r="F42" s="160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2"/>
      <c r="AR42" s="144"/>
      <c r="AS42" s="145"/>
      <c r="AT42" s="149"/>
      <c r="AU42" s="149"/>
      <c r="AV42" s="149"/>
      <c r="AW42" s="149"/>
      <c r="AX42" s="149"/>
      <c r="AY42" s="149"/>
      <c r="AZ42" s="149"/>
      <c r="BA42" s="150"/>
      <c r="BB42" s="154"/>
      <c r="BC42" s="155"/>
      <c r="BD42" s="155"/>
      <c r="BE42" s="155"/>
      <c r="BF42" s="155"/>
      <c r="BG42" s="155"/>
      <c r="BH42" s="155"/>
      <c r="BI42" s="156"/>
      <c r="BJ42" s="7"/>
      <c r="BM42" s="169" t="s">
        <v>29</v>
      </c>
      <c r="BN42" s="22">
        <v>4001</v>
      </c>
      <c r="BO42" s="19" t="s">
        <v>76</v>
      </c>
      <c r="BP42" s="40">
        <v>1860</v>
      </c>
    </row>
    <row r="43" spans="2:71" ht="12" customHeight="1"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7"/>
      <c r="BM43" s="170"/>
      <c r="BN43" s="24">
        <v>4002</v>
      </c>
      <c r="BO43" s="18" t="s">
        <v>77</v>
      </c>
      <c r="BP43" s="38">
        <v>2770</v>
      </c>
    </row>
    <row r="44" spans="2:71" ht="12" customHeight="1"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7"/>
      <c r="BM44" s="170"/>
      <c r="BN44" s="24">
        <v>4003</v>
      </c>
      <c r="BO44" s="18" t="s">
        <v>78</v>
      </c>
      <c r="BP44" s="38">
        <v>3690</v>
      </c>
    </row>
    <row r="45" spans="2:71" ht="12" customHeight="1"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7"/>
      <c r="BM45" s="170"/>
      <c r="BN45" s="24">
        <v>4005</v>
      </c>
      <c r="BO45" s="18" t="s">
        <v>79</v>
      </c>
      <c r="BP45" s="38">
        <v>4610</v>
      </c>
    </row>
    <row r="46" spans="2:71" ht="12" customHeight="1">
      <c r="B46" s="5"/>
      <c r="C46" s="115" t="s">
        <v>14</v>
      </c>
      <c r="D46" s="116"/>
      <c r="E46" s="117"/>
      <c r="F46" s="75" t="s">
        <v>15</v>
      </c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 t="s">
        <v>12</v>
      </c>
      <c r="AS46" s="75"/>
      <c r="AT46" s="75"/>
      <c r="AU46" s="75"/>
      <c r="AV46" s="75"/>
      <c r="AW46" s="75"/>
      <c r="AX46" s="75"/>
      <c r="AY46" s="75"/>
      <c r="AZ46" s="75"/>
      <c r="BA46" s="75"/>
      <c r="BB46" s="75" t="s">
        <v>13</v>
      </c>
      <c r="BC46" s="75"/>
      <c r="BD46" s="75"/>
      <c r="BE46" s="75"/>
      <c r="BF46" s="75"/>
      <c r="BG46" s="75"/>
      <c r="BH46" s="75"/>
      <c r="BI46" s="75"/>
      <c r="BJ46" s="7"/>
      <c r="BM46" s="170"/>
      <c r="BN46" s="24">
        <v>4006</v>
      </c>
      <c r="BO46" s="18" t="s">
        <v>80</v>
      </c>
      <c r="BP46" s="38">
        <v>5530</v>
      </c>
    </row>
    <row r="47" spans="2:71" ht="12" customHeight="1">
      <c r="B47" s="5"/>
      <c r="C47" s="118"/>
      <c r="D47" s="119"/>
      <c r="E47" s="120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"/>
      <c r="BM47" s="170"/>
      <c r="BN47" s="24">
        <v>4007</v>
      </c>
      <c r="BO47" s="18" t="s">
        <v>81</v>
      </c>
      <c r="BP47" s="38">
        <v>6440</v>
      </c>
    </row>
    <row r="48" spans="2:71" ht="12" customHeight="1" thickBot="1">
      <c r="B48" s="5"/>
      <c r="C48" s="118"/>
      <c r="D48" s="119"/>
      <c r="E48" s="120"/>
      <c r="F48" s="103" t="s">
        <v>31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3"/>
      <c r="BC48" s="103"/>
      <c r="BD48" s="103"/>
      <c r="BE48" s="103"/>
      <c r="BF48" s="103"/>
      <c r="BG48" s="103"/>
      <c r="BH48" s="103"/>
      <c r="BI48" s="103"/>
      <c r="BJ48" s="7"/>
      <c r="BM48" s="170"/>
      <c r="BN48" s="26">
        <v>4008</v>
      </c>
      <c r="BO48" s="20" t="s">
        <v>82</v>
      </c>
      <c r="BP48" s="39">
        <v>7360</v>
      </c>
      <c r="BR48" s="36" t="s">
        <v>106</v>
      </c>
      <c r="BS48" s="45" t="s">
        <v>107</v>
      </c>
    </row>
    <row r="49" spans="2:71" ht="12" customHeight="1">
      <c r="B49" s="5"/>
      <c r="C49" s="118"/>
      <c r="D49" s="119"/>
      <c r="E49" s="120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3"/>
      <c r="BC49" s="103"/>
      <c r="BD49" s="103"/>
      <c r="BE49" s="103"/>
      <c r="BF49" s="103"/>
      <c r="BG49" s="103"/>
      <c r="BH49" s="103"/>
      <c r="BI49" s="103"/>
      <c r="BJ49" s="7"/>
      <c r="BM49" s="170"/>
      <c r="BN49" s="22">
        <v>5001</v>
      </c>
      <c r="BO49" s="19" t="s">
        <v>83</v>
      </c>
      <c r="BP49" s="40">
        <v>2020</v>
      </c>
      <c r="BR49" s="18">
        <v>186</v>
      </c>
      <c r="BS49" s="44">
        <f>BR49*1.085</f>
        <v>201.81</v>
      </c>
    </row>
    <row r="50" spans="2:71" ht="12" customHeight="1">
      <c r="B50" s="5"/>
      <c r="C50" s="118"/>
      <c r="D50" s="119"/>
      <c r="E50" s="120"/>
      <c r="F50" s="103" t="s">
        <v>17</v>
      </c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3"/>
      <c r="BC50" s="103"/>
      <c r="BD50" s="103"/>
      <c r="BE50" s="103"/>
      <c r="BF50" s="103"/>
      <c r="BG50" s="103"/>
      <c r="BH50" s="103"/>
      <c r="BI50" s="103"/>
      <c r="BJ50" s="7"/>
      <c r="BM50" s="170"/>
      <c r="BN50" s="24">
        <v>5002</v>
      </c>
      <c r="BO50" s="18" t="s">
        <v>84</v>
      </c>
      <c r="BP50" s="38">
        <v>3010</v>
      </c>
      <c r="BR50" s="18">
        <v>277</v>
      </c>
      <c r="BS50" s="44">
        <f t="shared" ref="BS50:BS55" si="2">BR50*1.085</f>
        <v>300.54500000000002</v>
      </c>
    </row>
    <row r="51" spans="2:71" ht="12" customHeight="1">
      <c r="B51" s="5"/>
      <c r="C51" s="118"/>
      <c r="D51" s="119"/>
      <c r="E51" s="120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3"/>
      <c r="BC51" s="103"/>
      <c r="BD51" s="103"/>
      <c r="BE51" s="103"/>
      <c r="BF51" s="103"/>
      <c r="BG51" s="103"/>
      <c r="BH51" s="103"/>
      <c r="BI51" s="103"/>
      <c r="BJ51" s="7"/>
      <c r="BM51" s="170"/>
      <c r="BN51" s="24">
        <v>5003</v>
      </c>
      <c r="BO51" s="18" t="s">
        <v>87</v>
      </c>
      <c r="BP51" s="38">
        <v>4000</v>
      </c>
      <c r="BR51" s="18">
        <v>369</v>
      </c>
      <c r="BS51" s="44">
        <f t="shared" si="2"/>
        <v>400.36500000000001</v>
      </c>
    </row>
    <row r="52" spans="2:71" ht="12" customHeight="1" thickBot="1">
      <c r="B52" s="5"/>
      <c r="C52" s="118"/>
      <c r="D52" s="119"/>
      <c r="E52" s="120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5"/>
      <c r="BC52" s="105"/>
      <c r="BD52" s="105"/>
      <c r="BE52" s="105"/>
      <c r="BF52" s="105"/>
      <c r="BG52" s="105"/>
      <c r="BH52" s="105"/>
      <c r="BI52" s="105"/>
      <c r="BJ52" s="7"/>
      <c r="BM52" s="170"/>
      <c r="BN52" s="24">
        <v>5004</v>
      </c>
      <c r="BO52" s="18" t="s">
        <v>85</v>
      </c>
      <c r="BP52" s="38">
        <v>5000</v>
      </c>
      <c r="BR52" s="18">
        <v>461</v>
      </c>
      <c r="BS52" s="44">
        <f t="shared" si="2"/>
        <v>500.185</v>
      </c>
    </row>
    <row r="53" spans="2:71" ht="12" customHeight="1" thickTop="1" thickBot="1">
      <c r="B53" s="5"/>
      <c r="C53" s="118"/>
      <c r="D53" s="119"/>
      <c r="E53" s="120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6"/>
      <c r="BC53" s="106"/>
      <c r="BD53" s="106"/>
      <c r="BE53" s="106"/>
      <c r="BF53" s="106"/>
      <c r="BG53" s="106"/>
      <c r="BH53" s="106"/>
      <c r="BI53" s="106"/>
      <c r="BJ53" s="7"/>
      <c r="BM53" s="170"/>
      <c r="BN53" s="24">
        <v>5005</v>
      </c>
      <c r="BO53" s="18" t="s">
        <v>89</v>
      </c>
      <c r="BP53" s="38">
        <v>6000</v>
      </c>
      <c r="BR53" s="18">
        <v>553</v>
      </c>
      <c r="BS53" s="44">
        <f t="shared" si="2"/>
        <v>600.005</v>
      </c>
    </row>
    <row r="54" spans="2:71" ht="12" customHeight="1" thickTop="1" thickBot="1">
      <c r="B54" s="5"/>
      <c r="C54" s="118"/>
      <c r="D54" s="119"/>
      <c r="E54" s="120"/>
      <c r="F54" s="63" t="s">
        <v>18</v>
      </c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5"/>
      <c r="AR54" s="113" t="s">
        <v>30</v>
      </c>
      <c r="AS54" s="114"/>
      <c r="AT54" s="125" t="str">
        <f>IF(X19="","",MIN(AR50,AR48,X19))</f>
        <v/>
      </c>
      <c r="AU54" s="126"/>
      <c r="AV54" s="126"/>
      <c r="AW54" s="126"/>
      <c r="AX54" s="126"/>
      <c r="AY54" s="126"/>
      <c r="AZ54" s="126"/>
      <c r="BA54" s="127"/>
      <c r="BB54" s="106"/>
      <c r="BC54" s="106"/>
      <c r="BD54" s="106"/>
      <c r="BE54" s="106"/>
      <c r="BF54" s="106"/>
      <c r="BG54" s="106"/>
      <c r="BH54" s="106"/>
      <c r="BI54" s="106"/>
      <c r="BJ54" s="7"/>
      <c r="BM54" s="170"/>
      <c r="BN54" s="24">
        <v>5006</v>
      </c>
      <c r="BO54" s="18" t="s">
        <v>86</v>
      </c>
      <c r="BP54" s="38">
        <v>6990</v>
      </c>
      <c r="BR54" s="18">
        <v>644</v>
      </c>
      <c r="BS54" s="44">
        <f t="shared" si="2"/>
        <v>698.74</v>
      </c>
    </row>
    <row r="55" spans="2:71" ht="12" customHeight="1" thickTop="1" thickBot="1">
      <c r="B55" s="5"/>
      <c r="C55" s="121"/>
      <c r="D55" s="122"/>
      <c r="E55" s="123"/>
      <c r="F55" s="66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8"/>
      <c r="AR55" s="97"/>
      <c r="AS55" s="98"/>
      <c r="AT55" s="128"/>
      <c r="AU55" s="128"/>
      <c r="AV55" s="128"/>
      <c r="AW55" s="128"/>
      <c r="AX55" s="128"/>
      <c r="AY55" s="128"/>
      <c r="AZ55" s="128"/>
      <c r="BA55" s="129"/>
      <c r="BB55" s="124"/>
      <c r="BC55" s="124"/>
      <c r="BD55" s="124"/>
      <c r="BE55" s="124"/>
      <c r="BF55" s="124"/>
      <c r="BG55" s="124"/>
      <c r="BH55" s="124"/>
      <c r="BI55" s="124"/>
      <c r="BJ55" s="7"/>
      <c r="BM55" s="170"/>
      <c r="BN55" s="26">
        <v>5007</v>
      </c>
      <c r="BO55" s="20" t="s">
        <v>88</v>
      </c>
      <c r="BP55" s="39">
        <v>7990</v>
      </c>
      <c r="BR55" s="18">
        <v>736</v>
      </c>
      <c r="BS55" s="44">
        <f t="shared" si="2"/>
        <v>798.56</v>
      </c>
    </row>
    <row r="56" spans="2:71" ht="12" customHeight="1"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7"/>
      <c r="BM56" s="170"/>
      <c r="BN56" s="22">
        <v>6001</v>
      </c>
      <c r="BO56" s="19" t="s">
        <v>90</v>
      </c>
      <c r="BP56" s="40">
        <v>2140</v>
      </c>
      <c r="BR56" s="18">
        <v>186</v>
      </c>
      <c r="BS56" s="44">
        <f t="shared" ref="BS56:BS62" si="3">BR56*1.15</f>
        <v>213.89999999999998</v>
      </c>
    </row>
    <row r="57" spans="2:71" ht="12" customHeight="1"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7"/>
      <c r="BM57" s="170"/>
      <c r="BN57" s="24">
        <v>6002</v>
      </c>
      <c r="BO57" s="18" t="s">
        <v>91</v>
      </c>
      <c r="BP57" s="38">
        <v>3190</v>
      </c>
      <c r="BR57" s="18">
        <v>277</v>
      </c>
      <c r="BS57" s="44">
        <f t="shared" si="3"/>
        <v>318.54999999999995</v>
      </c>
    </row>
    <row r="58" spans="2:71" ht="12" customHeight="1"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7"/>
      <c r="BM58" s="170"/>
      <c r="BN58" s="24">
        <v>6003</v>
      </c>
      <c r="BO58" s="18" t="s">
        <v>94</v>
      </c>
      <c r="BP58" s="38">
        <v>4240</v>
      </c>
      <c r="BR58" s="18">
        <v>369</v>
      </c>
      <c r="BS58" s="44">
        <f t="shared" si="3"/>
        <v>424.34999999999997</v>
      </c>
    </row>
    <row r="59" spans="2:71" ht="12" customHeight="1">
      <c r="B59" s="5"/>
      <c r="C59" s="6"/>
      <c r="D59" s="6"/>
      <c r="E59" s="6"/>
      <c r="F59" s="6"/>
      <c r="G59" s="6"/>
      <c r="H59" s="6"/>
      <c r="I59" s="6"/>
      <c r="J59" s="6"/>
      <c r="K59" s="6"/>
      <c r="L59" s="61" t="s">
        <v>25</v>
      </c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109" t="str">
        <f>IF(X19="","",(AT41-AT54))</f>
        <v/>
      </c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01" t="s">
        <v>1</v>
      </c>
      <c r="AZ59" s="102"/>
      <c r="BA59" s="6"/>
      <c r="BB59" s="6"/>
      <c r="BC59" s="6"/>
      <c r="BD59" s="6"/>
      <c r="BE59" s="6"/>
      <c r="BF59" s="6"/>
      <c r="BG59" s="6"/>
      <c r="BH59" s="6"/>
      <c r="BI59" s="6"/>
      <c r="BJ59" s="7"/>
      <c r="BM59" s="170"/>
      <c r="BN59" s="24">
        <v>6004</v>
      </c>
      <c r="BO59" s="18" t="s">
        <v>92</v>
      </c>
      <c r="BP59" s="38">
        <v>5300</v>
      </c>
      <c r="BR59" s="18">
        <v>461</v>
      </c>
      <c r="BS59" s="44">
        <f t="shared" si="3"/>
        <v>530.15</v>
      </c>
    </row>
    <row r="60" spans="2:71" ht="12" customHeight="1">
      <c r="B60" s="5"/>
      <c r="C60" s="6"/>
      <c r="D60" s="6"/>
      <c r="E60" s="6"/>
      <c r="F60" s="6"/>
      <c r="G60" s="6"/>
      <c r="H60" s="6"/>
      <c r="I60" s="6"/>
      <c r="J60" s="6"/>
      <c r="K60" s="6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111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67"/>
      <c r="AZ60" s="68"/>
      <c r="BA60" s="6"/>
      <c r="BB60" s="6"/>
      <c r="BC60" s="6"/>
      <c r="BD60" s="6"/>
      <c r="BE60" s="6"/>
      <c r="BF60" s="6"/>
      <c r="BG60" s="6"/>
      <c r="BH60" s="6"/>
      <c r="BI60" s="6"/>
      <c r="BJ60" s="7"/>
      <c r="BM60" s="170"/>
      <c r="BN60" s="24">
        <v>6005</v>
      </c>
      <c r="BO60" s="18" t="s">
        <v>95</v>
      </c>
      <c r="BP60" s="38">
        <v>6360</v>
      </c>
      <c r="BR60" s="18">
        <v>553</v>
      </c>
      <c r="BS60" s="44">
        <f t="shared" si="3"/>
        <v>635.94999999999993</v>
      </c>
    </row>
    <row r="61" spans="2:71" ht="12" customHeight="1"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7"/>
      <c r="BM61" s="170"/>
      <c r="BN61" s="24">
        <v>6006</v>
      </c>
      <c r="BO61" s="18" t="s">
        <v>93</v>
      </c>
      <c r="BP61" s="38">
        <v>7410</v>
      </c>
      <c r="BR61" s="18">
        <v>644</v>
      </c>
      <c r="BS61" s="44">
        <f t="shared" si="3"/>
        <v>740.59999999999991</v>
      </c>
    </row>
    <row r="62" spans="2:71" ht="12" customHeight="1" thickBot="1"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7"/>
      <c r="BM62" s="170"/>
      <c r="BN62" s="33">
        <v>6007</v>
      </c>
      <c r="BO62" s="34" t="s">
        <v>96</v>
      </c>
      <c r="BP62" s="42">
        <v>8460</v>
      </c>
      <c r="BR62" s="18">
        <v>736</v>
      </c>
      <c r="BS62" s="44">
        <f t="shared" si="3"/>
        <v>846.4</v>
      </c>
    </row>
    <row r="63" spans="2:71" ht="12" customHeight="1"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7"/>
      <c r="BM63" s="46" t="s">
        <v>97</v>
      </c>
      <c r="BN63" s="22">
        <v>7001</v>
      </c>
      <c r="BO63" s="19" t="s">
        <v>98</v>
      </c>
      <c r="BP63" s="40">
        <v>2880</v>
      </c>
    </row>
    <row r="64" spans="2:71" ht="12" customHeight="1"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7"/>
      <c r="BM64" s="47"/>
      <c r="BN64" s="24">
        <v>7002</v>
      </c>
      <c r="BO64" s="18" t="s">
        <v>99</v>
      </c>
      <c r="BP64" s="38">
        <v>4370</v>
      </c>
    </row>
    <row r="65" spans="2:68" ht="12" customHeight="1"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59"/>
      <c r="AW65" s="59"/>
      <c r="AX65" s="59"/>
      <c r="AY65" s="59"/>
      <c r="AZ65" s="61" t="s">
        <v>2</v>
      </c>
      <c r="BA65" s="61"/>
      <c r="BB65" s="61"/>
      <c r="BC65" s="59"/>
      <c r="BD65" s="59"/>
      <c r="BE65" s="59"/>
      <c r="BF65" s="59"/>
      <c r="BG65" s="61" t="s">
        <v>3</v>
      </c>
      <c r="BH65" s="61"/>
      <c r="BI65" s="61"/>
      <c r="BJ65" s="7"/>
      <c r="BM65" s="47"/>
      <c r="BN65" s="24">
        <v>7003</v>
      </c>
      <c r="BO65" s="18" t="s">
        <v>100</v>
      </c>
      <c r="BP65" s="38">
        <v>6190</v>
      </c>
    </row>
    <row r="66" spans="2:68" ht="12" customHeight="1"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0"/>
      <c r="AW66" s="60"/>
      <c r="AX66" s="60"/>
      <c r="AY66" s="60"/>
      <c r="AZ66" s="62"/>
      <c r="BA66" s="62"/>
      <c r="BB66" s="62"/>
      <c r="BC66" s="60"/>
      <c r="BD66" s="60"/>
      <c r="BE66" s="60"/>
      <c r="BF66" s="60"/>
      <c r="BG66" s="62"/>
      <c r="BH66" s="62"/>
      <c r="BI66" s="62"/>
      <c r="BJ66" s="7"/>
      <c r="BM66" s="47"/>
      <c r="BN66" s="24">
        <v>7004</v>
      </c>
      <c r="BO66" s="18" t="s">
        <v>101</v>
      </c>
      <c r="BP66" s="38">
        <v>7620</v>
      </c>
    </row>
    <row r="67" spans="2:68" ht="12" customHeight="1">
      <c r="B67" s="8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10"/>
      <c r="BM67" s="47"/>
      <c r="BN67" s="24">
        <v>7005</v>
      </c>
      <c r="BO67" s="18" t="s">
        <v>102</v>
      </c>
      <c r="BP67" s="38">
        <v>9050</v>
      </c>
    </row>
    <row r="68" spans="2:68">
      <c r="BM68" s="47"/>
      <c r="BN68" s="24">
        <v>7006</v>
      </c>
      <c r="BO68" s="18" t="s">
        <v>103</v>
      </c>
      <c r="BP68" s="38">
        <v>10470</v>
      </c>
    </row>
    <row r="69" spans="2:68">
      <c r="BM69" s="47"/>
      <c r="BN69" s="24">
        <v>7007</v>
      </c>
      <c r="BO69" s="18" t="s">
        <v>104</v>
      </c>
      <c r="BP69" s="38">
        <v>11910</v>
      </c>
    </row>
    <row r="70" spans="2:68" ht="14.25" thickBot="1">
      <c r="BM70" s="48"/>
      <c r="BN70" s="26">
        <v>7008</v>
      </c>
      <c r="BO70" s="20" t="s">
        <v>105</v>
      </c>
      <c r="BP70" s="39">
        <v>13340</v>
      </c>
    </row>
  </sheetData>
  <mergeCells count="103">
    <mergeCell ref="F35:I36"/>
    <mergeCell ref="F37:I38"/>
    <mergeCell ref="F39:I40"/>
    <mergeCell ref="J27:AC28"/>
    <mergeCell ref="J29:AC30"/>
    <mergeCell ref="J31:AC32"/>
    <mergeCell ref="J33:AC34"/>
    <mergeCell ref="J35:AC36"/>
    <mergeCell ref="J37:AC38"/>
    <mergeCell ref="J39:AC40"/>
    <mergeCell ref="AQ8:AS9"/>
    <mergeCell ref="AT8:AX9"/>
    <mergeCell ref="F27:I28"/>
    <mergeCell ref="F29:I30"/>
    <mergeCell ref="F31:I32"/>
    <mergeCell ref="F33:I34"/>
    <mergeCell ref="AR29:BA30"/>
    <mergeCell ref="AD27:AK28"/>
    <mergeCell ref="J25:AC26"/>
    <mergeCell ref="AY8:BA9"/>
    <mergeCell ref="BM42:BM62"/>
    <mergeCell ref="BM3:BM41"/>
    <mergeCell ref="BM2:BN2"/>
    <mergeCell ref="C14:M16"/>
    <mergeCell ref="C4:BI4"/>
    <mergeCell ref="C5:BI5"/>
    <mergeCell ref="AI8:AM9"/>
    <mergeCell ref="AN8:AP9"/>
    <mergeCell ref="AR25:BA26"/>
    <mergeCell ref="F25:I26"/>
    <mergeCell ref="BB8:BD9"/>
    <mergeCell ref="AP11:BI16"/>
    <mergeCell ref="C19:W20"/>
    <mergeCell ref="BB25:BI26"/>
    <mergeCell ref="C23:E42"/>
    <mergeCell ref="AD29:AK30"/>
    <mergeCell ref="AL27:AQ28"/>
    <mergeCell ref="AR27:BA28"/>
    <mergeCell ref="BB27:BI28"/>
    <mergeCell ref="F23:AC24"/>
    <mergeCell ref="AD23:AK24"/>
    <mergeCell ref="AL23:AQ24"/>
    <mergeCell ref="AR23:BA24"/>
    <mergeCell ref="BB23:BI24"/>
    <mergeCell ref="AD25:AK26"/>
    <mergeCell ref="AL25:AQ26"/>
    <mergeCell ref="BB41:BI42"/>
    <mergeCell ref="F41:AQ42"/>
    <mergeCell ref="AD39:AK40"/>
    <mergeCell ref="AL39:AQ40"/>
    <mergeCell ref="BB29:BI30"/>
    <mergeCell ref="AD31:AK32"/>
    <mergeCell ref="AL31:AQ32"/>
    <mergeCell ref="AR31:BA32"/>
    <mergeCell ref="BB31:BI32"/>
    <mergeCell ref="AL29:AQ30"/>
    <mergeCell ref="BB37:BI38"/>
    <mergeCell ref="AD37:AK38"/>
    <mergeCell ref="AL37:AQ38"/>
    <mergeCell ref="BB52:BI53"/>
    <mergeCell ref="AL33:AQ34"/>
    <mergeCell ref="AR33:BA34"/>
    <mergeCell ref="BB33:BI34"/>
    <mergeCell ref="BB39:BI40"/>
    <mergeCell ref="AR41:AS42"/>
    <mergeCell ref="AT41:BA42"/>
    <mergeCell ref="BB46:BI47"/>
    <mergeCell ref="F48:AQ49"/>
    <mergeCell ref="AR48:BA49"/>
    <mergeCell ref="BB54:BI55"/>
    <mergeCell ref="AT54:BA55"/>
    <mergeCell ref="AD35:AK36"/>
    <mergeCell ref="AL35:AQ36"/>
    <mergeCell ref="AR35:BA36"/>
    <mergeCell ref="BB35:BI36"/>
    <mergeCell ref="AR37:BA38"/>
    <mergeCell ref="F52:AQ53"/>
    <mergeCell ref="AR52:BA53"/>
    <mergeCell ref="AL59:AX60"/>
    <mergeCell ref="AR54:AS55"/>
    <mergeCell ref="C46:E55"/>
    <mergeCell ref="F46:AQ47"/>
    <mergeCell ref="AR46:BA47"/>
    <mergeCell ref="BE8:BI9"/>
    <mergeCell ref="X19:AL20"/>
    <mergeCell ref="C11:M13"/>
    <mergeCell ref="N11:AG13"/>
    <mergeCell ref="AD33:AK34"/>
    <mergeCell ref="AY59:AZ60"/>
    <mergeCell ref="BB48:BI49"/>
    <mergeCell ref="F50:AQ51"/>
    <mergeCell ref="AR50:BA51"/>
    <mergeCell ref="BB50:BI51"/>
    <mergeCell ref="BM63:BM70"/>
    <mergeCell ref="N14:AG16"/>
    <mergeCell ref="AI11:AO16"/>
    <mergeCell ref="AV65:AY66"/>
    <mergeCell ref="AZ65:BB66"/>
    <mergeCell ref="BC65:BF66"/>
    <mergeCell ref="BG65:BI66"/>
    <mergeCell ref="F54:AQ55"/>
    <mergeCell ref="AR39:BA40"/>
    <mergeCell ref="L59:AK60"/>
  </mergeCells>
  <phoneticPr fontId="2"/>
  <conditionalFormatting sqref="AL59:AX60 AT41:BA42 AR25:BA40">
    <cfRule type="cellIs" dxfId="1" priority="1" stopIfTrue="1" operator="equal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BP70"/>
  <sheetViews>
    <sheetView zoomScaleNormal="100" workbookViewId="0">
      <selection activeCell="X19" sqref="X19:AL20"/>
    </sheetView>
  </sheetViews>
  <sheetFormatPr defaultRowHeight="13.5"/>
  <cols>
    <col min="1" max="63" width="1.5" style="1" customWidth="1"/>
    <col min="64" max="64" width="9" style="1"/>
    <col min="65" max="65" width="2.875" style="1" bestFit="1" customWidth="1"/>
    <col min="66" max="66" width="5.5" style="1" bestFit="1" customWidth="1"/>
    <col min="67" max="67" width="32.75" style="1" bestFit="1" customWidth="1"/>
    <col min="68" max="68" width="11.125" style="21" bestFit="1" customWidth="1"/>
    <col min="69" max="16384" width="9" style="1"/>
  </cols>
  <sheetData>
    <row r="1" spans="2:68" ht="14.25" thickBot="1">
      <c r="B1" s="1" t="s">
        <v>4</v>
      </c>
    </row>
    <row r="2" spans="2:68" ht="12" customHeight="1" thickBo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4"/>
      <c r="BM2" s="171" t="s">
        <v>33</v>
      </c>
      <c r="BN2" s="172"/>
      <c r="BO2" s="29" t="s">
        <v>62</v>
      </c>
      <c r="BP2" s="30" t="s">
        <v>34</v>
      </c>
    </row>
    <row r="3" spans="2:68" ht="12" customHeight="1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7"/>
      <c r="BM3" s="169" t="s">
        <v>35</v>
      </c>
      <c r="BN3" s="10">
        <v>1000</v>
      </c>
      <c r="BO3" s="17" t="s">
        <v>36</v>
      </c>
      <c r="BP3" s="28">
        <v>1910</v>
      </c>
    </row>
    <row r="4" spans="2:68" ht="14.25" customHeight="1">
      <c r="B4" s="5"/>
      <c r="C4" s="95" t="s">
        <v>5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7"/>
      <c r="BM4" s="170"/>
      <c r="BN4" s="31">
        <v>1001</v>
      </c>
      <c r="BO4" s="18" t="s">
        <v>37</v>
      </c>
      <c r="BP4" s="25">
        <v>3020</v>
      </c>
    </row>
    <row r="5" spans="2:68" ht="14.25" customHeight="1">
      <c r="B5" s="5"/>
      <c r="C5" s="95" t="s">
        <v>27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7"/>
      <c r="BM5" s="170"/>
      <c r="BN5" s="31">
        <v>1002</v>
      </c>
      <c r="BO5" s="18" t="s">
        <v>38</v>
      </c>
      <c r="BP5" s="25">
        <v>4360</v>
      </c>
    </row>
    <row r="6" spans="2:68" ht="12" customHeight="1">
      <c r="B6" s="5"/>
      <c r="C6" s="6" ph="1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7"/>
      <c r="BM6" s="170"/>
      <c r="BN6" s="31">
        <v>1003</v>
      </c>
      <c r="BO6" s="18" t="s">
        <v>39</v>
      </c>
      <c r="BP6" s="25">
        <v>5010</v>
      </c>
    </row>
    <row r="7" spans="2:68" ht="12" customHeight="1">
      <c r="B7" s="5"/>
      <c r="C7" s="6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7"/>
      <c r="BM7" s="170"/>
      <c r="BN7" s="31">
        <v>1004</v>
      </c>
      <c r="BO7" s="18" t="s">
        <v>40</v>
      </c>
      <c r="BP7" s="25">
        <v>5660</v>
      </c>
    </row>
    <row r="8" spans="2:68" ht="12" customHeight="1">
      <c r="B8" s="5"/>
      <c r="C8" s="6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75" t="s">
        <v>26</v>
      </c>
      <c r="AJ8" s="75"/>
      <c r="AK8" s="75"/>
      <c r="AL8" s="75"/>
      <c r="AM8" s="75"/>
      <c r="AN8" s="173"/>
      <c r="AO8" s="165"/>
      <c r="AP8" s="165"/>
      <c r="AQ8" s="165"/>
      <c r="AR8" s="165"/>
      <c r="AS8" s="166"/>
      <c r="AT8" s="75" t="s">
        <v>0</v>
      </c>
      <c r="AU8" s="75"/>
      <c r="AV8" s="75"/>
      <c r="AW8" s="75"/>
      <c r="AX8" s="75"/>
      <c r="AY8" s="173"/>
      <c r="AZ8" s="165"/>
      <c r="BA8" s="165"/>
      <c r="BB8" s="165"/>
      <c r="BC8" s="165"/>
      <c r="BD8" s="166"/>
      <c r="BE8" s="75" t="s">
        <v>6</v>
      </c>
      <c r="BF8" s="75"/>
      <c r="BG8" s="75"/>
      <c r="BH8" s="75"/>
      <c r="BI8" s="75"/>
      <c r="BJ8" s="7"/>
      <c r="BM8" s="170"/>
      <c r="BN8" s="31">
        <v>1005</v>
      </c>
      <c r="BO8" s="18" t="s">
        <v>41</v>
      </c>
      <c r="BP8" s="25">
        <v>6320</v>
      </c>
    </row>
    <row r="9" spans="2:68" ht="12" customHeight="1">
      <c r="B9" s="5"/>
      <c r="C9" s="6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75"/>
      <c r="AJ9" s="75"/>
      <c r="AK9" s="75"/>
      <c r="AL9" s="75"/>
      <c r="AM9" s="75"/>
      <c r="AN9" s="173"/>
      <c r="AO9" s="165"/>
      <c r="AP9" s="165"/>
      <c r="AQ9" s="165"/>
      <c r="AR9" s="165"/>
      <c r="AS9" s="166"/>
      <c r="AT9" s="75"/>
      <c r="AU9" s="75"/>
      <c r="AV9" s="75"/>
      <c r="AW9" s="75"/>
      <c r="AX9" s="75"/>
      <c r="AY9" s="173"/>
      <c r="AZ9" s="165"/>
      <c r="BA9" s="165"/>
      <c r="BB9" s="165"/>
      <c r="BC9" s="165"/>
      <c r="BD9" s="166"/>
      <c r="BE9" s="75"/>
      <c r="BF9" s="75"/>
      <c r="BG9" s="75"/>
      <c r="BH9" s="75"/>
      <c r="BI9" s="75"/>
      <c r="BJ9" s="7"/>
      <c r="BM9" s="170"/>
      <c r="BN9" s="31">
        <v>1006</v>
      </c>
      <c r="BO9" s="18" t="s">
        <v>42</v>
      </c>
      <c r="BP9" s="25">
        <v>6970</v>
      </c>
    </row>
    <row r="10" spans="2:68" ht="12" customHeight="1">
      <c r="B10" s="5"/>
      <c r="C10" s="6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7"/>
      <c r="BM10" s="170"/>
      <c r="BN10" s="31">
        <v>1007</v>
      </c>
      <c r="BO10" s="18" t="s">
        <v>43</v>
      </c>
      <c r="BP10" s="25">
        <v>7630</v>
      </c>
    </row>
    <row r="11" spans="2:68" ht="12" customHeight="1">
      <c r="B11" s="5"/>
      <c r="C11" s="82" t="s">
        <v>22</v>
      </c>
      <c r="D11" s="83"/>
      <c r="E11" s="83"/>
      <c r="F11" s="83"/>
      <c r="G11" s="83"/>
      <c r="H11" s="83"/>
      <c r="I11" s="83"/>
      <c r="J11" s="83"/>
      <c r="K11" s="83"/>
      <c r="L11" s="83"/>
      <c r="M11" s="84"/>
      <c r="N11" s="49" t="s">
        <v>24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1"/>
      <c r="AH11" s="16"/>
      <c r="AI11" s="58" t="s">
        <v>7</v>
      </c>
      <c r="AJ11" s="58"/>
      <c r="AK11" s="58"/>
      <c r="AL11" s="58"/>
      <c r="AM11" s="58"/>
      <c r="AN11" s="58"/>
      <c r="AO11" s="58"/>
      <c r="AP11" s="180" t="s">
        <v>23</v>
      </c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7"/>
      <c r="BM11" s="170"/>
      <c r="BN11" s="31">
        <v>1008</v>
      </c>
      <c r="BO11" s="18" t="s">
        <v>44</v>
      </c>
      <c r="BP11" s="25">
        <v>8290</v>
      </c>
    </row>
    <row r="12" spans="2:68" ht="12" customHeight="1">
      <c r="B12" s="5"/>
      <c r="C12" s="85"/>
      <c r="D12" s="86"/>
      <c r="E12" s="86"/>
      <c r="F12" s="86"/>
      <c r="G12" s="86"/>
      <c r="H12" s="86"/>
      <c r="I12" s="86"/>
      <c r="J12" s="86"/>
      <c r="K12" s="86"/>
      <c r="L12" s="86"/>
      <c r="M12" s="87"/>
      <c r="N12" s="52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4"/>
      <c r="AH12" s="6"/>
      <c r="AI12" s="58"/>
      <c r="AJ12" s="58"/>
      <c r="AK12" s="58"/>
      <c r="AL12" s="58"/>
      <c r="AM12" s="58"/>
      <c r="AN12" s="58"/>
      <c r="AO12" s="58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7"/>
      <c r="BM12" s="170"/>
      <c r="BN12" s="31">
        <v>1009</v>
      </c>
      <c r="BO12" s="18" t="s">
        <v>45</v>
      </c>
      <c r="BP12" s="25">
        <v>8950</v>
      </c>
    </row>
    <row r="13" spans="2:68" ht="12" customHeight="1">
      <c r="B13" s="5"/>
      <c r="C13" s="88"/>
      <c r="D13" s="89"/>
      <c r="E13" s="89"/>
      <c r="F13" s="89"/>
      <c r="G13" s="89"/>
      <c r="H13" s="89"/>
      <c r="I13" s="89"/>
      <c r="J13" s="89"/>
      <c r="K13" s="89"/>
      <c r="L13" s="89"/>
      <c r="M13" s="90"/>
      <c r="N13" s="55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7"/>
      <c r="AH13" s="6"/>
      <c r="AI13" s="58"/>
      <c r="AJ13" s="58"/>
      <c r="AK13" s="58"/>
      <c r="AL13" s="58"/>
      <c r="AM13" s="58"/>
      <c r="AN13" s="58"/>
      <c r="AO13" s="58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7"/>
      <c r="BM13" s="170"/>
      <c r="BN13" s="31">
        <v>1010</v>
      </c>
      <c r="BO13" s="18" t="s">
        <v>46</v>
      </c>
      <c r="BP13" s="25">
        <v>9610</v>
      </c>
    </row>
    <row r="14" spans="2:68" ht="12" customHeight="1">
      <c r="B14" s="5"/>
      <c r="C14" s="82" t="s">
        <v>28</v>
      </c>
      <c r="D14" s="83"/>
      <c r="E14" s="83"/>
      <c r="F14" s="83"/>
      <c r="G14" s="83"/>
      <c r="H14" s="83"/>
      <c r="I14" s="83"/>
      <c r="J14" s="83"/>
      <c r="K14" s="83"/>
      <c r="L14" s="83"/>
      <c r="M14" s="84"/>
      <c r="N14" s="49" t="s">
        <v>35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1"/>
      <c r="AH14" s="6"/>
      <c r="AI14" s="58"/>
      <c r="AJ14" s="58"/>
      <c r="AK14" s="58"/>
      <c r="AL14" s="58"/>
      <c r="AM14" s="58"/>
      <c r="AN14" s="58"/>
      <c r="AO14" s="58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7"/>
      <c r="BM14" s="170"/>
      <c r="BN14" s="31">
        <v>1011</v>
      </c>
      <c r="BO14" s="18" t="s">
        <v>47</v>
      </c>
      <c r="BP14" s="25">
        <v>10270</v>
      </c>
    </row>
    <row r="15" spans="2:68" ht="12" customHeight="1" thickBot="1">
      <c r="B15" s="5"/>
      <c r="C15" s="85"/>
      <c r="D15" s="86"/>
      <c r="E15" s="86"/>
      <c r="F15" s="86"/>
      <c r="G15" s="86"/>
      <c r="H15" s="86"/>
      <c r="I15" s="86"/>
      <c r="J15" s="86"/>
      <c r="K15" s="86"/>
      <c r="L15" s="86"/>
      <c r="M15" s="87"/>
      <c r="N15" s="52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4"/>
      <c r="AH15" s="6"/>
      <c r="AI15" s="58"/>
      <c r="AJ15" s="58"/>
      <c r="AK15" s="58"/>
      <c r="AL15" s="58"/>
      <c r="AM15" s="58"/>
      <c r="AN15" s="58"/>
      <c r="AO15" s="58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0"/>
      <c r="BF15" s="180"/>
      <c r="BG15" s="180"/>
      <c r="BH15" s="180"/>
      <c r="BI15" s="180"/>
      <c r="BJ15" s="7"/>
      <c r="BM15" s="170"/>
      <c r="BN15" s="32">
        <v>1012</v>
      </c>
      <c r="BO15" s="20" t="s">
        <v>48</v>
      </c>
      <c r="BP15" s="27">
        <v>10930</v>
      </c>
    </row>
    <row r="16" spans="2:68" ht="12" customHeight="1">
      <c r="B16" s="5"/>
      <c r="C16" s="88"/>
      <c r="D16" s="89"/>
      <c r="E16" s="89"/>
      <c r="F16" s="89"/>
      <c r="G16" s="89"/>
      <c r="H16" s="89"/>
      <c r="I16" s="89"/>
      <c r="J16" s="89"/>
      <c r="K16" s="89"/>
      <c r="L16" s="89"/>
      <c r="M16" s="90"/>
      <c r="N16" s="55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7"/>
      <c r="AH16" s="6"/>
      <c r="AI16" s="58"/>
      <c r="AJ16" s="58"/>
      <c r="AK16" s="58"/>
      <c r="AL16" s="58"/>
      <c r="AM16" s="58"/>
      <c r="AN16" s="58"/>
      <c r="AO16" s="58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  <c r="BI16" s="180"/>
      <c r="BJ16" s="7"/>
      <c r="BM16" s="170"/>
      <c r="BN16" s="22">
        <v>2000</v>
      </c>
      <c r="BO16" s="19" t="s">
        <v>50</v>
      </c>
      <c r="BP16" s="23">
        <v>2290</v>
      </c>
    </row>
    <row r="17" spans="2:68" ht="12" customHeight="1">
      <c r="B17" s="5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6"/>
      <c r="AI17" s="12"/>
      <c r="AJ17" s="12"/>
      <c r="AK17" s="12"/>
      <c r="AL17" s="12"/>
      <c r="AM17" s="12"/>
      <c r="AN17" s="12"/>
      <c r="AO17" s="12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7"/>
      <c r="BM17" s="170"/>
      <c r="BN17" s="24">
        <v>2001</v>
      </c>
      <c r="BO17" s="18" t="s">
        <v>49</v>
      </c>
      <c r="BP17" s="25">
        <v>3620</v>
      </c>
    </row>
    <row r="18" spans="2:68" ht="12" customHeight="1"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7"/>
      <c r="BM18" s="170"/>
      <c r="BN18" s="24">
        <v>2002</v>
      </c>
      <c r="BO18" s="18" t="s">
        <v>55</v>
      </c>
      <c r="BP18" s="25">
        <v>5230</v>
      </c>
    </row>
    <row r="19" spans="2:68" ht="12" customHeight="1">
      <c r="B19" s="5"/>
      <c r="C19" s="75" t="s">
        <v>16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6">
        <v>9300</v>
      </c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8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7"/>
      <c r="BM19" s="170"/>
      <c r="BN19" s="24">
        <v>2003</v>
      </c>
      <c r="BO19" s="18" t="s">
        <v>56</v>
      </c>
      <c r="BP19" s="25">
        <v>6010</v>
      </c>
    </row>
    <row r="20" spans="2:68" ht="12" customHeight="1">
      <c r="B20" s="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9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1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7"/>
      <c r="BM20" s="170"/>
      <c r="BN20" s="24">
        <v>2004</v>
      </c>
      <c r="BO20" s="18" t="s">
        <v>54</v>
      </c>
      <c r="BP20" s="25">
        <v>6790</v>
      </c>
    </row>
    <row r="21" spans="2:68" ht="12" customHeight="1"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7"/>
      <c r="BM21" s="170"/>
      <c r="BN21" s="24">
        <v>2005</v>
      </c>
      <c r="BO21" s="18" t="s">
        <v>51</v>
      </c>
      <c r="BP21" s="25">
        <v>7580</v>
      </c>
    </row>
    <row r="22" spans="2:68" ht="12" customHeight="1"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7"/>
      <c r="BM22" s="170"/>
      <c r="BN22" s="24">
        <v>2006</v>
      </c>
      <c r="BO22" s="18" t="s">
        <v>57</v>
      </c>
      <c r="BP22" s="25">
        <v>8360</v>
      </c>
    </row>
    <row r="23" spans="2:68" ht="12" customHeight="1">
      <c r="B23" s="5"/>
      <c r="C23" s="168" t="s">
        <v>8</v>
      </c>
      <c r="D23" s="168"/>
      <c r="E23" s="168"/>
      <c r="F23" s="75" t="s">
        <v>9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 t="s">
        <v>10</v>
      </c>
      <c r="AE23" s="75"/>
      <c r="AF23" s="75"/>
      <c r="AG23" s="75"/>
      <c r="AH23" s="75"/>
      <c r="AI23" s="75"/>
      <c r="AJ23" s="75"/>
      <c r="AK23" s="75"/>
      <c r="AL23" s="58" t="s">
        <v>11</v>
      </c>
      <c r="AM23" s="75"/>
      <c r="AN23" s="75"/>
      <c r="AO23" s="75"/>
      <c r="AP23" s="75"/>
      <c r="AQ23" s="75"/>
      <c r="AR23" s="75" t="s">
        <v>12</v>
      </c>
      <c r="AS23" s="75"/>
      <c r="AT23" s="75"/>
      <c r="AU23" s="75"/>
      <c r="AV23" s="75"/>
      <c r="AW23" s="75"/>
      <c r="AX23" s="75"/>
      <c r="AY23" s="75"/>
      <c r="AZ23" s="75"/>
      <c r="BA23" s="75"/>
      <c r="BB23" s="75" t="s">
        <v>13</v>
      </c>
      <c r="BC23" s="75"/>
      <c r="BD23" s="75"/>
      <c r="BE23" s="75"/>
      <c r="BF23" s="75"/>
      <c r="BG23" s="75"/>
      <c r="BH23" s="75"/>
      <c r="BI23" s="75"/>
      <c r="BJ23" s="7"/>
      <c r="BM23" s="170"/>
      <c r="BN23" s="24">
        <v>2007</v>
      </c>
      <c r="BO23" s="18" t="s">
        <v>53</v>
      </c>
      <c r="BP23" s="25">
        <v>9160</v>
      </c>
    </row>
    <row r="24" spans="2:68" ht="12" customHeight="1">
      <c r="B24" s="5"/>
      <c r="C24" s="168"/>
      <c r="D24" s="168"/>
      <c r="E24" s="168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"/>
      <c r="BM24" s="170"/>
      <c r="BN24" s="24">
        <v>2008</v>
      </c>
      <c r="BO24" s="18" t="s">
        <v>58</v>
      </c>
      <c r="BP24" s="25">
        <v>9950</v>
      </c>
    </row>
    <row r="25" spans="2:68" ht="12" customHeight="1">
      <c r="B25" s="5"/>
      <c r="C25" s="168"/>
      <c r="D25" s="168"/>
      <c r="E25" s="168"/>
      <c r="F25" s="174">
        <v>2000</v>
      </c>
      <c r="G25" s="175"/>
      <c r="H25" s="175"/>
      <c r="I25" s="175"/>
      <c r="J25" s="176" t="str">
        <f>IF(F25="","",VLOOKUP(F25,$BN$3:$BP$70,2,FALSE))</f>
        <v>同行援護・日中０．５・区分３</v>
      </c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7"/>
      <c r="AD25" s="100">
        <f>IF(F25="","",VLOOKUP(F25,$BN$3:$BP$70,3,FALSE))</f>
        <v>2290</v>
      </c>
      <c r="AE25" s="100"/>
      <c r="AF25" s="100"/>
      <c r="AG25" s="100"/>
      <c r="AH25" s="100"/>
      <c r="AI25" s="100"/>
      <c r="AJ25" s="100"/>
      <c r="AK25" s="100"/>
      <c r="AL25" s="130">
        <v>5</v>
      </c>
      <c r="AM25" s="130"/>
      <c r="AN25" s="130"/>
      <c r="AO25" s="130"/>
      <c r="AP25" s="130"/>
      <c r="AQ25" s="130"/>
      <c r="AR25" s="69">
        <f>IF(J25="","",AD25*AL25)</f>
        <v>11450</v>
      </c>
      <c r="AS25" s="70"/>
      <c r="AT25" s="70"/>
      <c r="AU25" s="70"/>
      <c r="AV25" s="70"/>
      <c r="AW25" s="70"/>
      <c r="AX25" s="70"/>
      <c r="AY25" s="70"/>
      <c r="AZ25" s="70"/>
      <c r="BA25" s="71"/>
      <c r="BB25" s="131"/>
      <c r="BC25" s="132"/>
      <c r="BD25" s="132"/>
      <c r="BE25" s="132"/>
      <c r="BF25" s="132"/>
      <c r="BG25" s="132"/>
      <c r="BH25" s="132"/>
      <c r="BI25" s="133"/>
      <c r="BJ25" s="7"/>
      <c r="BM25" s="170"/>
      <c r="BN25" s="24">
        <v>2009</v>
      </c>
      <c r="BO25" s="18" t="s">
        <v>52</v>
      </c>
      <c r="BP25" s="25">
        <v>10740</v>
      </c>
    </row>
    <row r="26" spans="2:68" ht="12" customHeight="1">
      <c r="B26" s="5"/>
      <c r="C26" s="168"/>
      <c r="D26" s="168"/>
      <c r="E26" s="168"/>
      <c r="F26" s="144"/>
      <c r="G26" s="145"/>
      <c r="H26" s="145"/>
      <c r="I26" s="145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9"/>
      <c r="AD26" s="100"/>
      <c r="AE26" s="100"/>
      <c r="AF26" s="100"/>
      <c r="AG26" s="100"/>
      <c r="AH26" s="100"/>
      <c r="AI26" s="100"/>
      <c r="AJ26" s="100"/>
      <c r="AK26" s="100"/>
      <c r="AL26" s="130"/>
      <c r="AM26" s="130"/>
      <c r="AN26" s="130"/>
      <c r="AO26" s="130"/>
      <c r="AP26" s="130"/>
      <c r="AQ26" s="130"/>
      <c r="AR26" s="72"/>
      <c r="AS26" s="73"/>
      <c r="AT26" s="73"/>
      <c r="AU26" s="73"/>
      <c r="AV26" s="73"/>
      <c r="AW26" s="73"/>
      <c r="AX26" s="73"/>
      <c r="AY26" s="73"/>
      <c r="AZ26" s="73"/>
      <c r="BA26" s="74"/>
      <c r="BB26" s="134"/>
      <c r="BC26" s="135"/>
      <c r="BD26" s="135"/>
      <c r="BE26" s="135"/>
      <c r="BF26" s="135"/>
      <c r="BG26" s="135"/>
      <c r="BH26" s="135"/>
      <c r="BI26" s="136"/>
      <c r="BJ26" s="7"/>
      <c r="BM26" s="170"/>
      <c r="BN26" s="24">
        <v>2010</v>
      </c>
      <c r="BO26" s="18" t="s">
        <v>59</v>
      </c>
      <c r="BP26" s="25">
        <v>11530</v>
      </c>
    </row>
    <row r="27" spans="2:68" ht="12" customHeight="1">
      <c r="B27" s="5"/>
      <c r="C27" s="168"/>
      <c r="D27" s="168"/>
      <c r="E27" s="168"/>
      <c r="F27" s="174">
        <v>2002</v>
      </c>
      <c r="G27" s="175"/>
      <c r="H27" s="175"/>
      <c r="I27" s="175"/>
      <c r="J27" s="176" t="str">
        <f>IF(F27="","",VLOOKUP(F27,$BN$3:$BP$70,2,FALSE))</f>
        <v>同行援護・日中１．５・区分３</v>
      </c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7"/>
      <c r="AD27" s="100">
        <f>IF(F27="","",VLOOKUP(F27,$BN$3:$BP$70,3,FALSE))</f>
        <v>5230</v>
      </c>
      <c r="AE27" s="100"/>
      <c r="AF27" s="100"/>
      <c r="AG27" s="100"/>
      <c r="AH27" s="100"/>
      <c r="AI27" s="100"/>
      <c r="AJ27" s="100"/>
      <c r="AK27" s="100"/>
      <c r="AL27" s="130">
        <v>2</v>
      </c>
      <c r="AM27" s="130"/>
      <c r="AN27" s="130"/>
      <c r="AO27" s="130"/>
      <c r="AP27" s="130"/>
      <c r="AQ27" s="130"/>
      <c r="AR27" s="69">
        <f>IF(J27="","",AD27*AL27)</f>
        <v>10460</v>
      </c>
      <c r="AS27" s="70"/>
      <c r="AT27" s="70"/>
      <c r="AU27" s="70"/>
      <c r="AV27" s="70"/>
      <c r="AW27" s="70"/>
      <c r="AX27" s="70"/>
      <c r="AY27" s="70"/>
      <c r="AZ27" s="70"/>
      <c r="BA27" s="71"/>
      <c r="BB27" s="131"/>
      <c r="BC27" s="132"/>
      <c r="BD27" s="132"/>
      <c r="BE27" s="132"/>
      <c r="BF27" s="132"/>
      <c r="BG27" s="132"/>
      <c r="BH27" s="132"/>
      <c r="BI27" s="133"/>
      <c r="BJ27" s="7"/>
      <c r="BM27" s="170"/>
      <c r="BN27" s="24">
        <v>2011</v>
      </c>
      <c r="BO27" s="18" t="s">
        <v>60</v>
      </c>
      <c r="BP27" s="25">
        <v>12320</v>
      </c>
    </row>
    <row r="28" spans="2:68" ht="12" customHeight="1" thickBot="1">
      <c r="B28" s="5"/>
      <c r="C28" s="168"/>
      <c r="D28" s="168"/>
      <c r="E28" s="168"/>
      <c r="F28" s="144"/>
      <c r="G28" s="145"/>
      <c r="H28" s="145"/>
      <c r="I28" s="145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9"/>
      <c r="AD28" s="100"/>
      <c r="AE28" s="100"/>
      <c r="AF28" s="100"/>
      <c r="AG28" s="100"/>
      <c r="AH28" s="100"/>
      <c r="AI28" s="100"/>
      <c r="AJ28" s="100"/>
      <c r="AK28" s="100"/>
      <c r="AL28" s="130"/>
      <c r="AM28" s="130"/>
      <c r="AN28" s="130"/>
      <c r="AO28" s="130"/>
      <c r="AP28" s="130"/>
      <c r="AQ28" s="130"/>
      <c r="AR28" s="72"/>
      <c r="AS28" s="73"/>
      <c r="AT28" s="73"/>
      <c r="AU28" s="73"/>
      <c r="AV28" s="73"/>
      <c r="AW28" s="73"/>
      <c r="AX28" s="73"/>
      <c r="AY28" s="73"/>
      <c r="AZ28" s="73"/>
      <c r="BA28" s="74"/>
      <c r="BB28" s="134"/>
      <c r="BC28" s="135"/>
      <c r="BD28" s="135"/>
      <c r="BE28" s="135"/>
      <c r="BF28" s="135"/>
      <c r="BG28" s="135"/>
      <c r="BH28" s="135"/>
      <c r="BI28" s="136"/>
      <c r="BJ28" s="7"/>
      <c r="BM28" s="170"/>
      <c r="BN28" s="26">
        <v>2012</v>
      </c>
      <c r="BO28" s="20" t="s">
        <v>61</v>
      </c>
      <c r="BP28" s="27">
        <v>13120</v>
      </c>
    </row>
    <row r="29" spans="2:68" ht="12" customHeight="1">
      <c r="B29" s="5"/>
      <c r="C29" s="168"/>
      <c r="D29" s="168"/>
      <c r="E29" s="168"/>
      <c r="F29" s="174">
        <v>2005</v>
      </c>
      <c r="G29" s="175"/>
      <c r="H29" s="175"/>
      <c r="I29" s="175"/>
      <c r="J29" s="176" t="str">
        <f>IF(F29="","",VLOOKUP(F29,$BN$3:$BP$70,2,FALSE))</f>
        <v>同行援護・日中３．０・区分３</v>
      </c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7"/>
      <c r="AD29" s="100">
        <f>IF(F29="","",VLOOKUP(F29,$BN$3:$BP$70,3,FALSE))</f>
        <v>7580</v>
      </c>
      <c r="AE29" s="100"/>
      <c r="AF29" s="100"/>
      <c r="AG29" s="100"/>
      <c r="AH29" s="100"/>
      <c r="AI29" s="100"/>
      <c r="AJ29" s="100"/>
      <c r="AK29" s="100"/>
      <c r="AL29" s="130">
        <v>1</v>
      </c>
      <c r="AM29" s="130"/>
      <c r="AN29" s="130"/>
      <c r="AO29" s="130"/>
      <c r="AP29" s="130"/>
      <c r="AQ29" s="130"/>
      <c r="AR29" s="69">
        <f>IF(J29="","",AD29*AL29)</f>
        <v>7580</v>
      </c>
      <c r="AS29" s="70"/>
      <c r="AT29" s="70"/>
      <c r="AU29" s="70"/>
      <c r="AV29" s="70"/>
      <c r="AW29" s="70"/>
      <c r="AX29" s="70"/>
      <c r="AY29" s="70"/>
      <c r="AZ29" s="70"/>
      <c r="BA29" s="71"/>
      <c r="BB29" s="131"/>
      <c r="BC29" s="132"/>
      <c r="BD29" s="132"/>
      <c r="BE29" s="132"/>
      <c r="BF29" s="132"/>
      <c r="BG29" s="132"/>
      <c r="BH29" s="132"/>
      <c r="BI29" s="133"/>
      <c r="BJ29" s="7"/>
      <c r="BM29" s="170"/>
      <c r="BN29" s="22">
        <v>3000</v>
      </c>
      <c r="BO29" s="19" t="s">
        <v>63</v>
      </c>
      <c r="BP29" s="23">
        <v>2670</v>
      </c>
    </row>
    <row r="30" spans="2:68" ht="12" customHeight="1">
      <c r="B30" s="5"/>
      <c r="C30" s="168"/>
      <c r="D30" s="168"/>
      <c r="E30" s="168"/>
      <c r="F30" s="144"/>
      <c r="G30" s="145"/>
      <c r="H30" s="145"/>
      <c r="I30" s="145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9"/>
      <c r="AD30" s="100"/>
      <c r="AE30" s="100"/>
      <c r="AF30" s="100"/>
      <c r="AG30" s="100"/>
      <c r="AH30" s="100"/>
      <c r="AI30" s="100"/>
      <c r="AJ30" s="100"/>
      <c r="AK30" s="100"/>
      <c r="AL30" s="130"/>
      <c r="AM30" s="130"/>
      <c r="AN30" s="130"/>
      <c r="AO30" s="130"/>
      <c r="AP30" s="130"/>
      <c r="AQ30" s="130"/>
      <c r="AR30" s="72"/>
      <c r="AS30" s="73"/>
      <c r="AT30" s="73"/>
      <c r="AU30" s="73"/>
      <c r="AV30" s="73"/>
      <c r="AW30" s="73"/>
      <c r="AX30" s="73"/>
      <c r="AY30" s="73"/>
      <c r="AZ30" s="73"/>
      <c r="BA30" s="74"/>
      <c r="BB30" s="134"/>
      <c r="BC30" s="135"/>
      <c r="BD30" s="135"/>
      <c r="BE30" s="135"/>
      <c r="BF30" s="135"/>
      <c r="BG30" s="135"/>
      <c r="BH30" s="135"/>
      <c r="BI30" s="136"/>
      <c r="BJ30" s="7"/>
      <c r="BM30" s="170"/>
      <c r="BN30" s="24">
        <v>3001</v>
      </c>
      <c r="BO30" s="18" t="s">
        <v>64</v>
      </c>
      <c r="BP30" s="25">
        <v>4230</v>
      </c>
    </row>
    <row r="31" spans="2:68" ht="12" customHeight="1">
      <c r="B31" s="5"/>
      <c r="C31" s="168"/>
      <c r="D31" s="168"/>
      <c r="E31" s="168"/>
      <c r="F31" s="174"/>
      <c r="G31" s="175"/>
      <c r="H31" s="175"/>
      <c r="I31" s="175"/>
      <c r="J31" s="176" t="str">
        <f>IF(F31="","",VLOOKUP(F31,$BN$3:$BP$70,2,FALSE))</f>
        <v/>
      </c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7"/>
      <c r="AD31" s="100" t="str">
        <f>IF(F31="","",VLOOKUP(F31,$BN$3:$BP$70,3,FALSE))</f>
        <v/>
      </c>
      <c r="AE31" s="100"/>
      <c r="AF31" s="100"/>
      <c r="AG31" s="100"/>
      <c r="AH31" s="100"/>
      <c r="AI31" s="100"/>
      <c r="AJ31" s="100"/>
      <c r="AK31" s="100"/>
      <c r="AL31" s="130"/>
      <c r="AM31" s="130"/>
      <c r="AN31" s="130"/>
      <c r="AO31" s="130"/>
      <c r="AP31" s="130"/>
      <c r="AQ31" s="130"/>
      <c r="AR31" s="69" t="str">
        <f>IF(J31="","",AD31*AL31)</f>
        <v/>
      </c>
      <c r="AS31" s="70"/>
      <c r="AT31" s="70"/>
      <c r="AU31" s="70"/>
      <c r="AV31" s="70"/>
      <c r="AW31" s="70"/>
      <c r="AX31" s="70"/>
      <c r="AY31" s="70"/>
      <c r="AZ31" s="70"/>
      <c r="BA31" s="71"/>
      <c r="BB31" s="131"/>
      <c r="BC31" s="132"/>
      <c r="BD31" s="132"/>
      <c r="BE31" s="132"/>
      <c r="BF31" s="132"/>
      <c r="BG31" s="132"/>
      <c r="BH31" s="132"/>
      <c r="BI31" s="133"/>
      <c r="BJ31" s="7"/>
      <c r="BM31" s="170"/>
      <c r="BN31" s="24">
        <v>3002</v>
      </c>
      <c r="BO31" s="18" t="s">
        <v>65</v>
      </c>
      <c r="BP31" s="25">
        <v>6100</v>
      </c>
    </row>
    <row r="32" spans="2:68" ht="12" customHeight="1">
      <c r="B32" s="5"/>
      <c r="C32" s="168"/>
      <c r="D32" s="168"/>
      <c r="E32" s="168"/>
      <c r="F32" s="144"/>
      <c r="G32" s="145"/>
      <c r="H32" s="145"/>
      <c r="I32" s="145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9"/>
      <c r="AD32" s="100"/>
      <c r="AE32" s="100"/>
      <c r="AF32" s="100"/>
      <c r="AG32" s="100"/>
      <c r="AH32" s="100"/>
      <c r="AI32" s="100"/>
      <c r="AJ32" s="100"/>
      <c r="AK32" s="100"/>
      <c r="AL32" s="130"/>
      <c r="AM32" s="130"/>
      <c r="AN32" s="130"/>
      <c r="AO32" s="130"/>
      <c r="AP32" s="130"/>
      <c r="AQ32" s="130"/>
      <c r="AR32" s="72"/>
      <c r="AS32" s="73"/>
      <c r="AT32" s="73"/>
      <c r="AU32" s="73"/>
      <c r="AV32" s="73"/>
      <c r="AW32" s="73"/>
      <c r="AX32" s="73"/>
      <c r="AY32" s="73"/>
      <c r="AZ32" s="73"/>
      <c r="BA32" s="74"/>
      <c r="BB32" s="134"/>
      <c r="BC32" s="135"/>
      <c r="BD32" s="135"/>
      <c r="BE32" s="135"/>
      <c r="BF32" s="135"/>
      <c r="BG32" s="135"/>
      <c r="BH32" s="135"/>
      <c r="BI32" s="136"/>
      <c r="BJ32" s="7"/>
      <c r="BM32" s="170"/>
      <c r="BN32" s="24">
        <v>3003</v>
      </c>
      <c r="BO32" s="18" t="s">
        <v>67</v>
      </c>
      <c r="BP32" s="25">
        <v>7010</v>
      </c>
    </row>
    <row r="33" spans="2:68" ht="12" customHeight="1">
      <c r="B33" s="5"/>
      <c r="C33" s="168"/>
      <c r="D33" s="168"/>
      <c r="E33" s="168"/>
      <c r="F33" s="174"/>
      <c r="G33" s="175"/>
      <c r="H33" s="175"/>
      <c r="I33" s="175"/>
      <c r="J33" s="176" t="str">
        <f>IF(F33="","",VLOOKUP(F33,$BN$3:$BP$70,2,FALSE))</f>
        <v/>
      </c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7"/>
      <c r="AD33" s="100" t="str">
        <f>IF(F33="","",VLOOKUP(F33,$BN$3:$BP$70,3,FALSE))</f>
        <v/>
      </c>
      <c r="AE33" s="100"/>
      <c r="AF33" s="100"/>
      <c r="AG33" s="100"/>
      <c r="AH33" s="100"/>
      <c r="AI33" s="100"/>
      <c r="AJ33" s="100"/>
      <c r="AK33" s="100"/>
      <c r="AL33" s="130"/>
      <c r="AM33" s="130"/>
      <c r="AN33" s="130"/>
      <c r="AO33" s="130"/>
      <c r="AP33" s="130"/>
      <c r="AQ33" s="130"/>
      <c r="AR33" s="69" t="str">
        <f>IF(J33="","",AD33*AL33)</f>
        <v/>
      </c>
      <c r="AS33" s="70"/>
      <c r="AT33" s="70"/>
      <c r="AU33" s="70"/>
      <c r="AV33" s="70"/>
      <c r="AW33" s="70"/>
      <c r="AX33" s="70"/>
      <c r="AY33" s="70"/>
      <c r="AZ33" s="70"/>
      <c r="BA33" s="71"/>
      <c r="BB33" s="131"/>
      <c r="BC33" s="132"/>
      <c r="BD33" s="132"/>
      <c r="BE33" s="132"/>
      <c r="BF33" s="132"/>
      <c r="BG33" s="132"/>
      <c r="BH33" s="132"/>
      <c r="BI33" s="133"/>
      <c r="BJ33" s="7"/>
      <c r="BM33" s="170"/>
      <c r="BN33" s="24">
        <v>3004</v>
      </c>
      <c r="BO33" s="18" t="s">
        <v>69</v>
      </c>
      <c r="BP33" s="25">
        <v>7920</v>
      </c>
    </row>
    <row r="34" spans="2:68" ht="12" customHeight="1">
      <c r="B34" s="5"/>
      <c r="C34" s="168"/>
      <c r="D34" s="168"/>
      <c r="E34" s="168"/>
      <c r="F34" s="144"/>
      <c r="G34" s="145"/>
      <c r="H34" s="145"/>
      <c r="I34" s="145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9"/>
      <c r="AD34" s="100"/>
      <c r="AE34" s="100"/>
      <c r="AF34" s="100"/>
      <c r="AG34" s="100"/>
      <c r="AH34" s="100"/>
      <c r="AI34" s="100"/>
      <c r="AJ34" s="100"/>
      <c r="AK34" s="100"/>
      <c r="AL34" s="130"/>
      <c r="AM34" s="130"/>
      <c r="AN34" s="130"/>
      <c r="AO34" s="130"/>
      <c r="AP34" s="130"/>
      <c r="AQ34" s="130"/>
      <c r="AR34" s="72"/>
      <c r="AS34" s="73"/>
      <c r="AT34" s="73"/>
      <c r="AU34" s="73"/>
      <c r="AV34" s="73"/>
      <c r="AW34" s="73"/>
      <c r="AX34" s="73"/>
      <c r="AY34" s="73"/>
      <c r="AZ34" s="73"/>
      <c r="BA34" s="74"/>
      <c r="BB34" s="134"/>
      <c r="BC34" s="135"/>
      <c r="BD34" s="135"/>
      <c r="BE34" s="135"/>
      <c r="BF34" s="135"/>
      <c r="BG34" s="135"/>
      <c r="BH34" s="135"/>
      <c r="BI34" s="136"/>
      <c r="BJ34" s="7"/>
      <c r="BM34" s="170"/>
      <c r="BN34" s="24">
        <v>3005</v>
      </c>
      <c r="BO34" s="18" t="s">
        <v>68</v>
      </c>
      <c r="BP34" s="25">
        <v>8850</v>
      </c>
    </row>
    <row r="35" spans="2:68" ht="12" customHeight="1">
      <c r="B35" s="5"/>
      <c r="C35" s="168"/>
      <c r="D35" s="168"/>
      <c r="E35" s="168"/>
      <c r="F35" s="174"/>
      <c r="G35" s="175"/>
      <c r="H35" s="175"/>
      <c r="I35" s="175"/>
      <c r="J35" s="176" t="str">
        <f>IF(F35="","",VLOOKUP(F35,$BN$3:$BP$70,2,FALSE))</f>
        <v/>
      </c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7"/>
      <c r="AD35" s="100" t="str">
        <f>IF(F35="","",VLOOKUP(F35,$BN$3:$BP$70,3,FALSE))</f>
        <v/>
      </c>
      <c r="AE35" s="100"/>
      <c r="AF35" s="100"/>
      <c r="AG35" s="100"/>
      <c r="AH35" s="100"/>
      <c r="AI35" s="100"/>
      <c r="AJ35" s="100"/>
      <c r="AK35" s="100"/>
      <c r="AL35" s="130"/>
      <c r="AM35" s="130"/>
      <c r="AN35" s="130"/>
      <c r="AO35" s="130"/>
      <c r="AP35" s="130"/>
      <c r="AQ35" s="130"/>
      <c r="AR35" s="69" t="str">
        <f>IF(J35="","",AD35*AL35)</f>
        <v/>
      </c>
      <c r="AS35" s="70"/>
      <c r="AT35" s="70"/>
      <c r="AU35" s="70"/>
      <c r="AV35" s="70"/>
      <c r="AW35" s="70"/>
      <c r="AX35" s="70"/>
      <c r="AY35" s="70"/>
      <c r="AZ35" s="70"/>
      <c r="BA35" s="71"/>
      <c r="BB35" s="131"/>
      <c r="BC35" s="132"/>
      <c r="BD35" s="132"/>
      <c r="BE35" s="132"/>
      <c r="BF35" s="132"/>
      <c r="BG35" s="132"/>
      <c r="BH35" s="132"/>
      <c r="BI35" s="133"/>
      <c r="BJ35" s="7"/>
      <c r="BM35" s="170"/>
      <c r="BN35" s="24">
        <v>3006</v>
      </c>
      <c r="BO35" s="18" t="s">
        <v>66</v>
      </c>
      <c r="BP35" s="25">
        <v>9760</v>
      </c>
    </row>
    <row r="36" spans="2:68" ht="12" customHeight="1">
      <c r="B36" s="5"/>
      <c r="C36" s="168"/>
      <c r="D36" s="168"/>
      <c r="E36" s="168"/>
      <c r="F36" s="144"/>
      <c r="G36" s="145"/>
      <c r="H36" s="145"/>
      <c r="I36" s="145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9"/>
      <c r="AD36" s="100"/>
      <c r="AE36" s="100"/>
      <c r="AF36" s="100"/>
      <c r="AG36" s="100"/>
      <c r="AH36" s="100"/>
      <c r="AI36" s="100"/>
      <c r="AJ36" s="100"/>
      <c r="AK36" s="100"/>
      <c r="AL36" s="130"/>
      <c r="AM36" s="130"/>
      <c r="AN36" s="130"/>
      <c r="AO36" s="130"/>
      <c r="AP36" s="130"/>
      <c r="AQ36" s="130"/>
      <c r="AR36" s="72"/>
      <c r="AS36" s="73"/>
      <c r="AT36" s="73"/>
      <c r="AU36" s="73"/>
      <c r="AV36" s="73"/>
      <c r="AW36" s="73"/>
      <c r="AX36" s="73"/>
      <c r="AY36" s="73"/>
      <c r="AZ36" s="73"/>
      <c r="BA36" s="74"/>
      <c r="BB36" s="134"/>
      <c r="BC36" s="135"/>
      <c r="BD36" s="135"/>
      <c r="BE36" s="135"/>
      <c r="BF36" s="135"/>
      <c r="BG36" s="135"/>
      <c r="BH36" s="135"/>
      <c r="BI36" s="136"/>
      <c r="BJ36" s="7"/>
      <c r="BM36" s="170"/>
      <c r="BN36" s="24">
        <v>3007</v>
      </c>
      <c r="BO36" s="18" t="s">
        <v>70</v>
      </c>
      <c r="BP36" s="25">
        <v>10680</v>
      </c>
    </row>
    <row r="37" spans="2:68" ht="12" customHeight="1">
      <c r="B37" s="5"/>
      <c r="C37" s="168"/>
      <c r="D37" s="168"/>
      <c r="E37" s="168"/>
      <c r="F37" s="174"/>
      <c r="G37" s="175"/>
      <c r="H37" s="175"/>
      <c r="I37" s="175"/>
      <c r="J37" s="176" t="str">
        <f>IF(F37="","",VLOOKUP(F37,$BN$3:$BP$70,2,FALSE))</f>
        <v/>
      </c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7"/>
      <c r="AD37" s="100" t="str">
        <f>IF(F37="","",VLOOKUP(F37,$BN$3:$BP$70,3,FALSE))</f>
        <v/>
      </c>
      <c r="AE37" s="100"/>
      <c r="AF37" s="100"/>
      <c r="AG37" s="100"/>
      <c r="AH37" s="100"/>
      <c r="AI37" s="100"/>
      <c r="AJ37" s="100"/>
      <c r="AK37" s="100"/>
      <c r="AL37" s="130"/>
      <c r="AM37" s="130"/>
      <c r="AN37" s="130"/>
      <c r="AO37" s="130"/>
      <c r="AP37" s="130"/>
      <c r="AQ37" s="130"/>
      <c r="AR37" s="69" t="str">
        <f>IF(J37="","",AD37*AL37)</f>
        <v/>
      </c>
      <c r="AS37" s="70"/>
      <c r="AT37" s="70"/>
      <c r="AU37" s="70"/>
      <c r="AV37" s="70"/>
      <c r="AW37" s="70"/>
      <c r="AX37" s="70"/>
      <c r="AY37" s="70"/>
      <c r="AZ37" s="70"/>
      <c r="BA37" s="71"/>
      <c r="BB37" s="131"/>
      <c r="BC37" s="132"/>
      <c r="BD37" s="132"/>
      <c r="BE37" s="132"/>
      <c r="BF37" s="132"/>
      <c r="BG37" s="132"/>
      <c r="BH37" s="132"/>
      <c r="BI37" s="133"/>
      <c r="BJ37" s="7"/>
      <c r="BM37" s="170"/>
      <c r="BN37" s="24">
        <v>3008</v>
      </c>
      <c r="BO37" s="18" t="s">
        <v>72</v>
      </c>
      <c r="BP37" s="25">
        <v>11610</v>
      </c>
    </row>
    <row r="38" spans="2:68" ht="12" customHeight="1">
      <c r="B38" s="5"/>
      <c r="C38" s="168"/>
      <c r="D38" s="168"/>
      <c r="E38" s="168"/>
      <c r="F38" s="144"/>
      <c r="G38" s="145"/>
      <c r="H38" s="145"/>
      <c r="I38" s="145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9"/>
      <c r="AD38" s="100"/>
      <c r="AE38" s="100"/>
      <c r="AF38" s="100"/>
      <c r="AG38" s="100"/>
      <c r="AH38" s="100"/>
      <c r="AI38" s="100"/>
      <c r="AJ38" s="100"/>
      <c r="AK38" s="100"/>
      <c r="AL38" s="130"/>
      <c r="AM38" s="130"/>
      <c r="AN38" s="130"/>
      <c r="AO38" s="130"/>
      <c r="AP38" s="130"/>
      <c r="AQ38" s="130"/>
      <c r="AR38" s="72"/>
      <c r="AS38" s="73"/>
      <c r="AT38" s="73"/>
      <c r="AU38" s="73"/>
      <c r="AV38" s="73"/>
      <c r="AW38" s="73"/>
      <c r="AX38" s="73"/>
      <c r="AY38" s="73"/>
      <c r="AZ38" s="73"/>
      <c r="BA38" s="74"/>
      <c r="BB38" s="134"/>
      <c r="BC38" s="135"/>
      <c r="BD38" s="135"/>
      <c r="BE38" s="135"/>
      <c r="BF38" s="135"/>
      <c r="BG38" s="135"/>
      <c r="BH38" s="135"/>
      <c r="BI38" s="136"/>
      <c r="BJ38" s="7"/>
      <c r="BM38" s="170"/>
      <c r="BN38" s="24">
        <v>3009</v>
      </c>
      <c r="BO38" s="18" t="s">
        <v>71</v>
      </c>
      <c r="BP38" s="25">
        <v>12530</v>
      </c>
    </row>
    <row r="39" spans="2:68" ht="12" customHeight="1" thickBot="1">
      <c r="B39" s="5"/>
      <c r="C39" s="168"/>
      <c r="D39" s="168"/>
      <c r="E39" s="168"/>
      <c r="F39" s="174"/>
      <c r="G39" s="175"/>
      <c r="H39" s="175"/>
      <c r="I39" s="175"/>
      <c r="J39" s="176" t="str">
        <f>IF(F39="","",VLOOKUP(F39,$BN$3:$BP$70,2,FALSE))</f>
        <v/>
      </c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7"/>
      <c r="AD39" s="100" t="str">
        <f>IF(F39="","",VLOOKUP(F39,$BN$3:$BP$70,3,FALSE))</f>
        <v/>
      </c>
      <c r="AE39" s="100"/>
      <c r="AF39" s="100"/>
      <c r="AG39" s="100"/>
      <c r="AH39" s="100"/>
      <c r="AI39" s="100"/>
      <c r="AJ39" s="100"/>
      <c r="AK39" s="100"/>
      <c r="AL39" s="163"/>
      <c r="AM39" s="163"/>
      <c r="AN39" s="163"/>
      <c r="AO39" s="163"/>
      <c r="AP39" s="163"/>
      <c r="AQ39" s="163"/>
      <c r="AR39" s="69" t="str">
        <f>IF(J39="","",AD39*AL39)</f>
        <v/>
      </c>
      <c r="AS39" s="70"/>
      <c r="AT39" s="70"/>
      <c r="AU39" s="70"/>
      <c r="AV39" s="70"/>
      <c r="AW39" s="70"/>
      <c r="AX39" s="70"/>
      <c r="AY39" s="70"/>
      <c r="AZ39" s="70"/>
      <c r="BA39" s="71"/>
      <c r="BB39" s="131"/>
      <c r="BC39" s="137"/>
      <c r="BD39" s="137"/>
      <c r="BE39" s="137"/>
      <c r="BF39" s="137"/>
      <c r="BG39" s="137"/>
      <c r="BH39" s="137"/>
      <c r="BI39" s="138"/>
      <c r="BJ39" s="7"/>
      <c r="BM39" s="170"/>
      <c r="BN39" s="24">
        <v>3010</v>
      </c>
      <c r="BO39" s="18" t="s">
        <v>73</v>
      </c>
      <c r="BP39" s="25">
        <v>13450</v>
      </c>
    </row>
    <row r="40" spans="2:68" ht="12" customHeight="1" thickTop="1" thickBot="1">
      <c r="B40" s="5"/>
      <c r="C40" s="168"/>
      <c r="D40" s="168"/>
      <c r="E40" s="168"/>
      <c r="F40" s="144"/>
      <c r="G40" s="145"/>
      <c r="H40" s="145"/>
      <c r="I40" s="145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9"/>
      <c r="AD40" s="100"/>
      <c r="AE40" s="100"/>
      <c r="AF40" s="100"/>
      <c r="AG40" s="100"/>
      <c r="AH40" s="100"/>
      <c r="AI40" s="100"/>
      <c r="AJ40" s="100"/>
      <c r="AK40" s="100"/>
      <c r="AL40" s="164"/>
      <c r="AM40" s="164"/>
      <c r="AN40" s="164"/>
      <c r="AO40" s="164"/>
      <c r="AP40" s="164"/>
      <c r="AQ40" s="164"/>
      <c r="AR40" s="72"/>
      <c r="AS40" s="73"/>
      <c r="AT40" s="73"/>
      <c r="AU40" s="73"/>
      <c r="AV40" s="73"/>
      <c r="AW40" s="73"/>
      <c r="AX40" s="73"/>
      <c r="AY40" s="73"/>
      <c r="AZ40" s="73"/>
      <c r="BA40" s="74"/>
      <c r="BB40" s="139"/>
      <c r="BC40" s="140"/>
      <c r="BD40" s="140"/>
      <c r="BE40" s="140"/>
      <c r="BF40" s="140"/>
      <c r="BG40" s="140"/>
      <c r="BH40" s="140"/>
      <c r="BI40" s="141"/>
      <c r="BJ40" s="7"/>
      <c r="BM40" s="170"/>
      <c r="BN40" s="24">
        <v>3011</v>
      </c>
      <c r="BO40" s="18" t="s">
        <v>75</v>
      </c>
      <c r="BP40" s="25">
        <v>14380</v>
      </c>
    </row>
    <row r="41" spans="2:68" ht="12" customHeight="1" thickTop="1" thickBot="1">
      <c r="B41" s="5"/>
      <c r="C41" s="168"/>
      <c r="D41" s="168"/>
      <c r="E41" s="168"/>
      <c r="F41" s="157" t="s">
        <v>21</v>
      </c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9"/>
      <c r="AR41" s="142" t="s">
        <v>19</v>
      </c>
      <c r="AS41" s="143"/>
      <c r="AT41" s="146">
        <f>SUM(AR25:BA40)</f>
        <v>29490</v>
      </c>
      <c r="AU41" s="147"/>
      <c r="AV41" s="147"/>
      <c r="AW41" s="147"/>
      <c r="AX41" s="147"/>
      <c r="AY41" s="147"/>
      <c r="AZ41" s="147"/>
      <c r="BA41" s="148"/>
      <c r="BB41" s="151"/>
      <c r="BC41" s="152"/>
      <c r="BD41" s="152"/>
      <c r="BE41" s="152"/>
      <c r="BF41" s="152"/>
      <c r="BG41" s="152"/>
      <c r="BH41" s="152"/>
      <c r="BI41" s="153"/>
      <c r="BJ41" s="7"/>
      <c r="BM41" s="170"/>
      <c r="BN41" s="33">
        <v>3012</v>
      </c>
      <c r="BO41" s="34" t="s">
        <v>74</v>
      </c>
      <c r="BP41" s="35">
        <v>15300</v>
      </c>
    </row>
    <row r="42" spans="2:68" ht="12" customHeight="1">
      <c r="B42" s="5"/>
      <c r="C42" s="168"/>
      <c r="D42" s="168"/>
      <c r="E42" s="168"/>
      <c r="F42" s="160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2"/>
      <c r="AR42" s="144"/>
      <c r="AS42" s="145"/>
      <c r="AT42" s="149"/>
      <c r="AU42" s="149"/>
      <c r="AV42" s="149"/>
      <c r="AW42" s="149"/>
      <c r="AX42" s="149"/>
      <c r="AY42" s="149"/>
      <c r="AZ42" s="149"/>
      <c r="BA42" s="150"/>
      <c r="BB42" s="154"/>
      <c r="BC42" s="155"/>
      <c r="BD42" s="155"/>
      <c r="BE42" s="155"/>
      <c r="BF42" s="155"/>
      <c r="BG42" s="155"/>
      <c r="BH42" s="155"/>
      <c r="BI42" s="156"/>
      <c r="BJ42" s="7"/>
      <c r="BM42" s="169" t="s">
        <v>29</v>
      </c>
      <c r="BN42" s="22">
        <v>4001</v>
      </c>
      <c r="BO42" s="19" t="s">
        <v>76</v>
      </c>
      <c r="BP42" s="23">
        <v>1860</v>
      </c>
    </row>
    <row r="43" spans="2:68" ht="12" customHeight="1"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7"/>
      <c r="BM43" s="170"/>
      <c r="BN43" s="24">
        <v>4002</v>
      </c>
      <c r="BO43" s="18" t="s">
        <v>77</v>
      </c>
      <c r="BP43" s="25">
        <v>2770</v>
      </c>
    </row>
    <row r="44" spans="2:68" ht="12" customHeight="1"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7"/>
      <c r="BM44" s="170"/>
      <c r="BN44" s="24">
        <v>4003</v>
      </c>
      <c r="BO44" s="18" t="s">
        <v>78</v>
      </c>
      <c r="BP44" s="25">
        <v>3690</v>
      </c>
    </row>
    <row r="45" spans="2:68" ht="12" customHeight="1"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7"/>
      <c r="BM45" s="170"/>
      <c r="BN45" s="24">
        <v>4005</v>
      </c>
      <c r="BO45" s="18" t="s">
        <v>79</v>
      </c>
      <c r="BP45" s="25">
        <v>4610</v>
      </c>
    </row>
    <row r="46" spans="2:68" ht="12" customHeight="1">
      <c r="B46" s="5"/>
      <c r="C46" s="115" t="s">
        <v>14</v>
      </c>
      <c r="D46" s="116"/>
      <c r="E46" s="117"/>
      <c r="F46" s="75" t="s">
        <v>15</v>
      </c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 t="s">
        <v>12</v>
      </c>
      <c r="AS46" s="75"/>
      <c r="AT46" s="75"/>
      <c r="AU46" s="75"/>
      <c r="AV46" s="75"/>
      <c r="AW46" s="75"/>
      <c r="AX46" s="75"/>
      <c r="AY46" s="75"/>
      <c r="AZ46" s="75"/>
      <c r="BA46" s="75"/>
      <c r="BB46" s="75" t="s">
        <v>13</v>
      </c>
      <c r="BC46" s="75"/>
      <c r="BD46" s="75"/>
      <c r="BE46" s="75"/>
      <c r="BF46" s="75"/>
      <c r="BG46" s="75"/>
      <c r="BH46" s="75"/>
      <c r="BI46" s="75"/>
      <c r="BJ46" s="7"/>
      <c r="BM46" s="170"/>
      <c r="BN46" s="24">
        <v>4006</v>
      </c>
      <c r="BO46" s="18" t="s">
        <v>80</v>
      </c>
      <c r="BP46" s="25">
        <v>5530</v>
      </c>
    </row>
    <row r="47" spans="2:68" ht="12" customHeight="1">
      <c r="B47" s="5"/>
      <c r="C47" s="118"/>
      <c r="D47" s="119"/>
      <c r="E47" s="120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"/>
      <c r="BM47" s="170"/>
      <c r="BN47" s="24">
        <v>4007</v>
      </c>
      <c r="BO47" s="18" t="s">
        <v>81</v>
      </c>
      <c r="BP47" s="25">
        <v>6440</v>
      </c>
    </row>
    <row r="48" spans="2:68" ht="12" customHeight="1" thickBot="1">
      <c r="B48" s="5"/>
      <c r="C48" s="118"/>
      <c r="D48" s="119"/>
      <c r="E48" s="120"/>
      <c r="F48" s="103" t="s">
        <v>31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4">
        <v>2949</v>
      </c>
      <c r="AS48" s="104"/>
      <c r="AT48" s="104"/>
      <c r="AU48" s="104"/>
      <c r="AV48" s="104"/>
      <c r="AW48" s="104"/>
      <c r="AX48" s="104"/>
      <c r="AY48" s="104"/>
      <c r="AZ48" s="104"/>
      <c r="BA48" s="104"/>
      <c r="BB48" s="103"/>
      <c r="BC48" s="103"/>
      <c r="BD48" s="103"/>
      <c r="BE48" s="103"/>
      <c r="BF48" s="103"/>
      <c r="BG48" s="103"/>
      <c r="BH48" s="103"/>
      <c r="BI48" s="103"/>
      <c r="BJ48" s="7"/>
      <c r="BM48" s="170"/>
      <c r="BN48" s="26">
        <v>4008</v>
      </c>
      <c r="BO48" s="20" t="s">
        <v>82</v>
      </c>
      <c r="BP48" s="27">
        <v>7360</v>
      </c>
    </row>
    <row r="49" spans="2:68" ht="12" customHeight="1">
      <c r="B49" s="5"/>
      <c r="C49" s="118"/>
      <c r="D49" s="119"/>
      <c r="E49" s="120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3"/>
      <c r="BC49" s="103"/>
      <c r="BD49" s="103"/>
      <c r="BE49" s="103"/>
      <c r="BF49" s="103"/>
      <c r="BG49" s="103"/>
      <c r="BH49" s="103"/>
      <c r="BI49" s="103"/>
      <c r="BJ49" s="7"/>
      <c r="BM49" s="170"/>
      <c r="BN49" s="22">
        <v>5001</v>
      </c>
      <c r="BO49" s="19" t="s">
        <v>83</v>
      </c>
      <c r="BP49" s="23">
        <v>2020</v>
      </c>
    </row>
    <row r="50" spans="2:68" ht="12" customHeight="1">
      <c r="B50" s="5"/>
      <c r="C50" s="118"/>
      <c r="D50" s="119"/>
      <c r="E50" s="120"/>
      <c r="F50" s="103" t="s">
        <v>17</v>
      </c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4">
        <v>2949</v>
      </c>
      <c r="AS50" s="104"/>
      <c r="AT50" s="104"/>
      <c r="AU50" s="104"/>
      <c r="AV50" s="104"/>
      <c r="AW50" s="104"/>
      <c r="AX50" s="104"/>
      <c r="AY50" s="104"/>
      <c r="AZ50" s="104"/>
      <c r="BA50" s="104"/>
      <c r="BB50" s="103"/>
      <c r="BC50" s="103"/>
      <c r="BD50" s="103"/>
      <c r="BE50" s="103"/>
      <c r="BF50" s="103"/>
      <c r="BG50" s="103"/>
      <c r="BH50" s="103"/>
      <c r="BI50" s="103"/>
      <c r="BJ50" s="7"/>
      <c r="BM50" s="170"/>
      <c r="BN50" s="24">
        <v>5002</v>
      </c>
      <c r="BO50" s="18" t="s">
        <v>84</v>
      </c>
      <c r="BP50" s="25">
        <v>3010</v>
      </c>
    </row>
    <row r="51" spans="2:68" ht="12" customHeight="1">
      <c r="B51" s="5"/>
      <c r="C51" s="118"/>
      <c r="D51" s="119"/>
      <c r="E51" s="120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3"/>
      <c r="BC51" s="103"/>
      <c r="BD51" s="103"/>
      <c r="BE51" s="103"/>
      <c r="BF51" s="103"/>
      <c r="BG51" s="103"/>
      <c r="BH51" s="103"/>
      <c r="BI51" s="103"/>
      <c r="BJ51" s="7"/>
      <c r="BM51" s="170"/>
      <c r="BN51" s="24">
        <v>5003</v>
      </c>
      <c r="BO51" s="18" t="s">
        <v>87</v>
      </c>
      <c r="BP51" s="25">
        <v>4000</v>
      </c>
    </row>
    <row r="52" spans="2:68" ht="12" customHeight="1" thickBot="1">
      <c r="B52" s="5"/>
      <c r="C52" s="118"/>
      <c r="D52" s="119"/>
      <c r="E52" s="120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5"/>
      <c r="BC52" s="105"/>
      <c r="BD52" s="105"/>
      <c r="BE52" s="105"/>
      <c r="BF52" s="105"/>
      <c r="BG52" s="105"/>
      <c r="BH52" s="105"/>
      <c r="BI52" s="105"/>
      <c r="BJ52" s="7"/>
      <c r="BM52" s="170"/>
      <c r="BN52" s="24">
        <v>5004</v>
      </c>
      <c r="BO52" s="18" t="s">
        <v>85</v>
      </c>
      <c r="BP52" s="25">
        <v>5000</v>
      </c>
    </row>
    <row r="53" spans="2:68" ht="12" customHeight="1" thickTop="1" thickBot="1">
      <c r="B53" s="5"/>
      <c r="C53" s="118"/>
      <c r="D53" s="119"/>
      <c r="E53" s="120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6"/>
      <c r="BC53" s="106"/>
      <c r="BD53" s="106"/>
      <c r="BE53" s="106"/>
      <c r="BF53" s="106"/>
      <c r="BG53" s="106"/>
      <c r="BH53" s="106"/>
      <c r="BI53" s="106"/>
      <c r="BJ53" s="7"/>
      <c r="BM53" s="170"/>
      <c r="BN53" s="24">
        <v>5005</v>
      </c>
      <c r="BO53" s="18" t="s">
        <v>89</v>
      </c>
      <c r="BP53" s="25">
        <v>6000</v>
      </c>
    </row>
    <row r="54" spans="2:68" ht="12" customHeight="1" thickTop="1" thickBot="1">
      <c r="B54" s="5"/>
      <c r="C54" s="118"/>
      <c r="D54" s="119"/>
      <c r="E54" s="120"/>
      <c r="F54" s="63" t="s">
        <v>18</v>
      </c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5"/>
      <c r="AR54" s="113" t="s">
        <v>20</v>
      </c>
      <c r="AS54" s="114"/>
      <c r="AT54" s="125">
        <f>IF(X19="","",MIN(AR50,AR48,X19))</f>
        <v>2949</v>
      </c>
      <c r="AU54" s="126"/>
      <c r="AV54" s="126"/>
      <c r="AW54" s="126"/>
      <c r="AX54" s="126"/>
      <c r="AY54" s="126"/>
      <c r="AZ54" s="126"/>
      <c r="BA54" s="127"/>
      <c r="BB54" s="106"/>
      <c r="BC54" s="106"/>
      <c r="BD54" s="106"/>
      <c r="BE54" s="106"/>
      <c r="BF54" s="106"/>
      <c r="BG54" s="106"/>
      <c r="BH54" s="106"/>
      <c r="BI54" s="106"/>
      <c r="BJ54" s="7"/>
      <c r="BM54" s="170"/>
      <c r="BN54" s="24">
        <v>5006</v>
      </c>
      <c r="BO54" s="18" t="s">
        <v>86</v>
      </c>
      <c r="BP54" s="25">
        <v>6990</v>
      </c>
    </row>
    <row r="55" spans="2:68" ht="12" customHeight="1" thickTop="1" thickBot="1">
      <c r="B55" s="5"/>
      <c r="C55" s="121"/>
      <c r="D55" s="122"/>
      <c r="E55" s="123"/>
      <c r="F55" s="66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8"/>
      <c r="AR55" s="97"/>
      <c r="AS55" s="98"/>
      <c r="AT55" s="128"/>
      <c r="AU55" s="128"/>
      <c r="AV55" s="128"/>
      <c r="AW55" s="128"/>
      <c r="AX55" s="128"/>
      <c r="AY55" s="128"/>
      <c r="AZ55" s="128"/>
      <c r="BA55" s="129"/>
      <c r="BB55" s="124"/>
      <c r="BC55" s="124"/>
      <c r="BD55" s="124"/>
      <c r="BE55" s="124"/>
      <c r="BF55" s="124"/>
      <c r="BG55" s="124"/>
      <c r="BH55" s="124"/>
      <c r="BI55" s="124"/>
      <c r="BJ55" s="7"/>
      <c r="BM55" s="170"/>
      <c r="BN55" s="26">
        <v>5007</v>
      </c>
      <c r="BO55" s="20" t="s">
        <v>88</v>
      </c>
      <c r="BP55" s="27">
        <v>7990</v>
      </c>
    </row>
    <row r="56" spans="2:68" ht="12" customHeight="1"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7"/>
      <c r="BM56" s="170"/>
      <c r="BN56" s="22">
        <v>6001</v>
      </c>
      <c r="BO56" s="19" t="s">
        <v>90</v>
      </c>
      <c r="BP56" s="23">
        <v>2140</v>
      </c>
    </row>
    <row r="57" spans="2:68" ht="12" customHeight="1"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7"/>
      <c r="BM57" s="170"/>
      <c r="BN57" s="24">
        <v>6002</v>
      </c>
      <c r="BO57" s="18" t="s">
        <v>91</v>
      </c>
      <c r="BP57" s="25">
        <v>3190</v>
      </c>
    </row>
    <row r="58" spans="2:68" ht="12" customHeight="1"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7"/>
      <c r="BM58" s="170"/>
      <c r="BN58" s="24">
        <v>6003</v>
      </c>
      <c r="BO58" s="18" t="s">
        <v>94</v>
      </c>
      <c r="BP58" s="25">
        <v>4240</v>
      </c>
    </row>
    <row r="59" spans="2:68" ht="12" customHeight="1">
      <c r="B59" s="5"/>
      <c r="C59" s="6"/>
      <c r="D59" s="6"/>
      <c r="E59" s="6"/>
      <c r="F59" s="6"/>
      <c r="G59" s="6"/>
      <c r="H59" s="6"/>
      <c r="I59" s="6"/>
      <c r="J59" s="6"/>
      <c r="K59" s="6"/>
      <c r="L59" s="61" t="s">
        <v>25</v>
      </c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109">
        <f>IF(X19="","",(AT41-AT54))</f>
        <v>26541</v>
      </c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01" t="s">
        <v>1</v>
      </c>
      <c r="AZ59" s="102"/>
      <c r="BA59" s="6"/>
      <c r="BB59" s="6"/>
      <c r="BC59" s="6"/>
      <c r="BD59" s="6"/>
      <c r="BE59" s="6"/>
      <c r="BF59" s="6"/>
      <c r="BG59" s="6"/>
      <c r="BH59" s="6"/>
      <c r="BI59" s="6"/>
      <c r="BJ59" s="7"/>
      <c r="BM59" s="170"/>
      <c r="BN59" s="24">
        <v>6004</v>
      </c>
      <c r="BO59" s="18" t="s">
        <v>92</v>
      </c>
      <c r="BP59" s="25">
        <v>5300</v>
      </c>
    </row>
    <row r="60" spans="2:68" ht="12" customHeight="1">
      <c r="B60" s="5"/>
      <c r="C60" s="6"/>
      <c r="D60" s="6"/>
      <c r="E60" s="6"/>
      <c r="F60" s="6"/>
      <c r="G60" s="6"/>
      <c r="H60" s="6"/>
      <c r="I60" s="6"/>
      <c r="J60" s="6"/>
      <c r="K60" s="6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111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67"/>
      <c r="AZ60" s="68"/>
      <c r="BA60" s="6"/>
      <c r="BB60" s="6"/>
      <c r="BC60" s="6"/>
      <c r="BD60" s="6"/>
      <c r="BE60" s="6"/>
      <c r="BF60" s="6"/>
      <c r="BG60" s="6"/>
      <c r="BH60" s="6"/>
      <c r="BI60" s="6"/>
      <c r="BJ60" s="7"/>
      <c r="BM60" s="170"/>
      <c r="BN60" s="24">
        <v>6005</v>
      </c>
      <c r="BO60" s="18" t="s">
        <v>95</v>
      </c>
      <c r="BP60" s="25">
        <v>6360</v>
      </c>
    </row>
    <row r="61" spans="2:68" ht="12" customHeight="1"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7"/>
      <c r="BM61" s="170"/>
      <c r="BN61" s="24">
        <v>6006</v>
      </c>
      <c r="BO61" s="18" t="s">
        <v>93</v>
      </c>
      <c r="BP61" s="25">
        <v>7410</v>
      </c>
    </row>
    <row r="62" spans="2:68" ht="12" customHeight="1" thickBot="1"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7"/>
      <c r="BM62" s="170"/>
      <c r="BN62" s="33">
        <v>6007</v>
      </c>
      <c r="BO62" s="34" t="s">
        <v>96</v>
      </c>
      <c r="BP62" s="35">
        <v>8460</v>
      </c>
    </row>
    <row r="63" spans="2:68" ht="12" customHeight="1"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7"/>
      <c r="BM63" s="46" t="s">
        <v>97</v>
      </c>
      <c r="BN63" s="22">
        <v>7001</v>
      </c>
      <c r="BO63" s="19" t="s">
        <v>98</v>
      </c>
      <c r="BP63" s="23">
        <v>2880</v>
      </c>
    </row>
    <row r="64" spans="2:68" ht="12" customHeight="1"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7"/>
      <c r="BM64" s="47"/>
      <c r="BN64" s="24">
        <v>7002</v>
      </c>
      <c r="BO64" s="18" t="s">
        <v>99</v>
      </c>
      <c r="BP64" s="25">
        <v>4370</v>
      </c>
    </row>
    <row r="65" spans="2:68" ht="12" customHeight="1"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59">
        <v>1</v>
      </c>
      <c r="AW65" s="59"/>
      <c r="AX65" s="59"/>
      <c r="AY65" s="59"/>
      <c r="AZ65" s="61" t="s">
        <v>2</v>
      </c>
      <c r="BA65" s="61"/>
      <c r="BB65" s="61"/>
      <c r="BC65" s="59">
        <v>1</v>
      </c>
      <c r="BD65" s="59"/>
      <c r="BE65" s="59"/>
      <c r="BF65" s="59"/>
      <c r="BG65" s="61" t="s">
        <v>3</v>
      </c>
      <c r="BH65" s="61"/>
      <c r="BI65" s="61"/>
      <c r="BJ65" s="7"/>
      <c r="BM65" s="47"/>
      <c r="BN65" s="24">
        <v>7003</v>
      </c>
      <c r="BO65" s="18" t="s">
        <v>100</v>
      </c>
      <c r="BP65" s="25">
        <v>6190</v>
      </c>
    </row>
    <row r="66" spans="2:68" ht="12" customHeight="1"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0"/>
      <c r="AW66" s="60"/>
      <c r="AX66" s="60"/>
      <c r="AY66" s="60"/>
      <c r="AZ66" s="62"/>
      <c r="BA66" s="62"/>
      <c r="BB66" s="62"/>
      <c r="BC66" s="60"/>
      <c r="BD66" s="60"/>
      <c r="BE66" s="60"/>
      <c r="BF66" s="60"/>
      <c r="BG66" s="62"/>
      <c r="BH66" s="62"/>
      <c r="BI66" s="62"/>
      <c r="BJ66" s="7"/>
      <c r="BM66" s="47"/>
      <c r="BN66" s="24">
        <v>7004</v>
      </c>
      <c r="BO66" s="18" t="s">
        <v>101</v>
      </c>
      <c r="BP66" s="25">
        <v>7620</v>
      </c>
    </row>
    <row r="67" spans="2:68" ht="12" customHeight="1">
      <c r="B67" s="8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10"/>
      <c r="BM67" s="47"/>
      <c r="BN67" s="24">
        <v>7005</v>
      </c>
      <c r="BO67" s="18" t="s">
        <v>102</v>
      </c>
      <c r="BP67" s="25">
        <v>9050</v>
      </c>
    </row>
    <row r="68" spans="2:68">
      <c r="BM68" s="47"/>
      <c r="BN68" s="24">
        <v>7006</v>
      </c>
      <c r="BO68" s="18" t="s">
        <v>103</v>
      </c>
      <c r="BP68" s="25">
        <v>10470</v>
      </c>
    </row>
    <row r="69" spans="2:68">
      <c r="BM69" s="47"/>
      <c r="BN69" s="24">
        <v>7007</v>
      </c>
      <c r="BO69" s="18" t="s">
        <v>104</v>
      </c>
      <c r="BP69" s="25">
        <v>11910</v>
      </c>
    </row>
    <row r="70" spans="2:68" ht="14.25" thickBot="1">
      <c r="BM70" s="48"/>
      <c r="BN70" s="26">
        <v>7008</v>
      </c>
      <c r="BO70" s="20" t="s">
        <v>105</v>
      </c>
      <c r="BP70" s="27">
        <v>13340</v>
      </c>
    </row>
  </sheetData>
  <mergeCells count="103">
    <mergeCell ref="BM2:BN2"/>
    <mergeCell ref="BM3:BM41"/>
    <mergeCell ref="C4:BI4"/>
    <mergeCell ref="C5:BI5"/>
    <mergeCell ref="AI8:AM9"/>
    <mergeCell ref="AN8:AP9"/>
    <mergeCell ref="AQ8:AS9"/>
    <mergeCell ref="AT8:AX9"/>
    <mergeCell ref="AY8:BA9"/>
    <mergeCell ref="BB8:BD9"/>
    <mergeCell ref="BE8:BI9"/>
    <mergeCell ref="C11:M13"/>
    <mergeCell ref="N11:AG13"/>
    <mergeCell ref="AI11:AO16"/>
    <mergeCell ref="AP11:BI16"/>
    <mergeCell ref="C14:M16"/>
    <mergeCell ref="N14:AG16"/>
    <mergeCell ref="C19:W20"/>
    <mergeCell ref="X19:AL20"/>
    <mergeCell ref="C23:E42"/>
    <mergeCell ref="F23:AC24"/>
    <mergeCell ref="AD23:AK24"/>
    <mergeCell ref="AL23:AQ24"/>
    <mergeCell ref="F27:I28"/>
    <mergeCell ref="J27:AC28"/>
    <mergeCell ref="AD27:AK28"/>
    <mergeCell ref="AL27:AQ28"/>
    <mergeCell ref="AR23:BA24"/>
    <mergeCell ref="BB23:BI24"/>
    <mergeCell ref="F25:I26"/>
    <mergeCell ref="J25:AC26"/>
    <mergeCell ref="AD25:AK26"/>
    <mergeCell ref="AL25:AQ26"/>
    <mergeCell ref="AR25:BA26"/>
    <mergeCell ref="BB25:BI26"/>
    <mergeCell ref="AR27:BA28"/>
    <mergeCell ref="BB27:BI28"/>
    <mergeCell ref="F29:I30"/>
    <mergeCell ref="J29:AC30"/>
    <mergeCell ref="AD29:AK30"/>
    <mergeCell ref="AL29:AQ30"/>
    <mergeCell ref="AR29:BA30"/>
    <mergeCell ref="BB29:BI30"/>
    <mergeCell ref="F31:I32"/>
    <mergeCell ref="J31:AC32"/>
    <mergeCell ref="AD31:AK32"/>
    <mergeCell ref="AL31:AQ32"/>
    <mergeCell ref="AR31:BA32"/>
    <mergeCell ref="BB31:BI32"/>
    <mergeCell ref="F33:I34"/>
    <mergeCell ref="J33:AC34"/>
    <mergeCell ref="AD33:AK34"/>
    <mergeCell ref="AL33:AQ34"/>
    <mergeCell ref="AR33:BA34"/>
    <mergeCell ref="BB33:BI34"/>
    <mergeCell ref="F35:I36"/>
    <mergeCell ref="J35:AC36"/>
    <mergeCell ref="AD35:AK36"/>
    <mergeCell ref="AL35:AQ36"/>
    <mergeCell ref="AR35:BA36"/>
    <mergeCell ref="BB35:BI36"/>
    <mergeCell ref="F37:I38"/>
    <mergeCell ref="J37:AC38"/>
    <mergeCell ref="AD37:AK38"/>
    <mergeCell ref="AL37:AQ38"/>
    <mergeCell ref="AR37:BA38"/>
    <mergeCell ref="BB37:BI38"/>
    <mergeCell ref="F39:I40"/>
    <mergeCell ref="J39:AC40"/>
    <mergeCell ref="AD39:AK40"/>
    <mergeCell ref="AL39:AQ40"/>
    <mergeCell ref="AR39:BA40"/>
    <mergeCell ref="BB39:BI40"/>
    <mergeCell ref="F41:AQ42"/>
    <mergeCell ref="AR41:AS42"/>
    <mergeCell ref="AT41:BA42"/>
    <mergeCell ref="BB41:BI42"/>
    <mergeCell ref="BM42:BM62"/>
    <mergeCell ref="C46:E55"/>
    <mergeCell ref="F46:AQ47"/>
    <mergeCell ref="AR46:BA47"/>
    <mergeCell ref="BB46:BI47"/>
    <mergeCell ref="F48:AQ49"/>
    <mergeCell ref="AL59:AX60"/>
    <mergeCell ref="AY59:AZ60"/>
    <mergeCell ref="AR48:BA49"/>
    <mergeCell ref="BB48:BI49"/>
    <mergeCell ref="F50:AQ51"/>
    <mergeCell ref="AR50:BA51"/>
    <mergeCell ref="BB50:BI51"/>
    <mergeCell ref="F52:AQ53"/>
    <mergeCell ref="AR52:BA53"/>
    <mergeCell ref="BB52:BI53"/>
    <mergeCell ref="BM63:BM70"/>
    <mergeCell ref="AV65:AY66"/>
    <mergeCell ref="AZ65:BB66"/>
    <mergeCell ref="BC65:BF66"/>
    <mergeCell ref="BG65:BI66"/>
    <mergeCell ref="F54:AQ55"/>
    <mergeCell ref="AR54:AS55"/>
    <mergeCell ref="AT54:BA55"/>
    <mergeCell ref="BB54:BI55"/>
    <mergeCell ref="L59:AK60"/>
  </mergeCells>
  <phoneticPr fontId="2"/>
  <conditionalFormatting sqref="AL59:AX60 AT41:BA42 AR25:BA40">
    <cfRule type="cellIs" dxfId="0" priority="1" stopIfTrue="1" operator="equal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明細書</vt:lpstr>
      <vt:lpstr>明細書 (記入例)</vt:lpstr>
      <vt:lpstr>明細書!Print_Area</vt:lpstr>
      <vt:lpstr>'明細書 (記入例)'!Print_Area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2024-02-19T02:43:09Z</cp:lastPrinted>
  <dcterms:created xsi:type="dcterms:W3CDTF">2006-06-13T14:19:31Z</dcterms:created>
  <dcterms:modified xsi:type="dcterms:W3CDTF">2024-02-19T02:43:40Z</dcterms:modified>
</cp:coreProperties>
</file>